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Group 1 " sheetId="1" r:id="rId5"/>
    <sheet state="hidden" name="Group 2 " sheetId="2" r:id="rId6"/>
    <sheet state="hidden" name="Group 3&amp;4 " sheetId="3" r:id="rId7"/>
    <sheet state="visible" name="Copy of Sunny Isles Group 1 (51" sheetId="4" r:id="rId8"/>
    <sheet state="visible" name="Copy of Sunny Isles Group 2 (51" sheetId="5" r:id="rId9"/>
    <sheet state="visible" name="Copy of Sunny Isles Group 3 (51" sheetId="6" r:id="rId10"/>
    <sheet state="visible" name="Copy of Sunny Isles Group 4 (51" sheetId="7" r:id="rId11"/>
    <sheet state="hidden" name="Sheet2" sheetId="8" r:id="rId12"/>
  </sheets>
  <definedNames/>
  <calcPr/>
</workbook>
</file>

<file path=xl/sharedStrings.xml><?xml version="1.0" encoding="utf-8"?>
<sst xmlns="http://schemas.openxmlformats.org/spreadsheetml/2006/main" count="1276" uniqueCount="179">
  <si>
    <t>VENDOR DECORATION PROJECT TRACKER</t>
  </si>
  <si>
    <t>Project:</t>
  </si>
  <si>
    <t>Sunny Islea Beac FL</t>
  </si>
  <si>
    <t>Client:</t>
  </si>
  <si>
    <t>PM / Owner:</t>
  </si>
  <si>
    <t>Start Date:</t>
  </si>
  <si>
    <t>Install Date:</t>
  </si>
  <si>
    <t>By 11/12</t>
  </si>
  <si>
    <t>Currency:</t>
  </si>
  <si>
    <t>USD</t>
  </si>
  <si>
    <t>Area</t>
  </si>
  <si>
    <t>#</t>
  </si>
  <si>
    <t>Decoration</t>
  </si>
  <si>
    <t>Qty</t>
  </si>
  <si>
    <t>Vendor</t>
  </si>
  <si>
    <t>Link</t>
  </si>
  <si>
    <t>Material Pricing</t>
  </si>
  <si>
    <t>Labor Pricing</t>
  </si>
  <si>
    <t>Item Total</t>
  </si>
  <si>
    <t>Status</t>
  </si>
  <si>
    <t>Approval</t>
  </si>
  <si>
    <t>Notes</t>
  </si>
  <si>
    <t>Last Updated</t>
  </si>
  <si>
    <t>Unit</t>
  </si>
  <si>
    <t>Total</t>
  </si>
  <si>
    <t xml:space="preserve">A1A Street Pole Decor &amp; Collins Ave (Median) </t>
  </si>
  <si>
    <t>Section Subtotal →</t>
  </si>
  <si>
    <t>Area 1</t>
  </si>
  <si>
    <t>Medjool Palm Trees (Medium)</t>
  </si>
  <si>
    <t>Be The Light</t>
  </si>
  <si>
    <t>Completed</t>
  </si>
  <si>
    <t>6 strands each tree. 6*40 = 240 per tree</t>
  </si>
  <si>
    <t>Royal Palm Trees</t>
  </si>
  <si>
    <t>8 strands each tree 8*40 = 320 per tree</t>
  </si>
  <si>
    <t>6' Candy Cane Swirl PM</t>
  </si>
  <si>
    <t>Display Sales</t>
  </si>
  <si>
    <t>CC Swirl</t>
  </si>
  <si>
    <t>PM STANDS FOR POLE MOUNT</t>
  </si>
  <si>
    <t>6' Gift Box PM</t>
  </si>
  <si>
    <t>Gift box</t>
  </si>
  <si>
    <t>6' Snowman PM</t>
  </si>
  <si>
    <t>https://displaysales.com/products/6-ft-snowman-christmas-pole-mounted-decoration?variant=52151903191221</t>
  </si>
  <si>
    <t>6' Zig Zag Tree PM</t>
  </si>
  <si>
    <t>zig zag</t>
  </si>
  <si>
    <t>6' Double Poinsettia PM</t>
  </si>
  <si>
    <t>double poinsettia</t>
  </si>
  <si>
    <t>6' Single Bell PM</t>
  </si>
  <si>
    <t>single bell</t>
  </si>
  <si>
    <t>6' Stocking PM</t>
  </si>
  <si>
    <t>stocking</t>
  </si>
  <si>
    <t>6' Angel with Halo PM</t>
  </si>
  <si>
    <t>angel</t>
  </si>
  <si>
    <t>6' Candy Cane with Bow PM</t>
  </si>
  <si>
    <t>candy cane w bow</t>
  </si>
  <si>
    <t>6; Candle with Halo PM</t>
  </si>
  <si>
    <t>candle w halo</t>
  </si>
  <si>
    <t>6 Toy Soldier PM</t>
  </si>
  <si>
    <t>toy soldier</t>
  </si>
  <si>
    <t>Area 1 — Subtotal</t>
  </si>
  <si>
    <t>Sunny Isles East Boulevard (163rd St E Bound)</t>
  </si>
  <si>
    <t>Area 2</t>
  </si>
  <si>
    <t>Medjool Palm Trees</t>
  </si>
  <si>
    <t>Various Palms</t>
  </si>
  <si>
    <t>6' Reindeer PM</t>
  </si>
  <si>
    <t>reindeer</t>
  </si>
  <si>
    <t>6' Christmas Tree PM</t>
  </si>
  <si>
    <t>xmas tree</t>
  </si>
  <si>
    <t>Area 2 — Subtotal</t>
  </si>
  <si>
    <t>North Bay Road</t>
  </si>
  <si>
    <t>Area 3</t>
  </si>
  <si>
    <t>5.5' 4 Falling Star PMs</t>
  </si>
  <si>
    <t>falling stars</t>
  </si>
  <si>
    <t>Area 3 — Subtotal</t>
  </si>
  <si>
    <t xml:space="preserve">172nd </t>
  </si>
  <si>
    <t>Area 4</t>
  </si>
  <si>
    <t>4' Diamond Snow flakes PM</t>
  </si>
  <si>
    <t>diamond</t>
  </si>
  <si>
    <t>Area 4 — Subtotal</t>
  </si>
  <si>
    <t xml:space="preserve">174th </t>
  </si>
  <si>
    <t>Area 5</t>
  </si>
  <si>
    <t>6' Candy Cane Bow PM</t>
  </si>
  <si>
    <t>Area 5 — Subtotal</t>
  </si>
  <si>
    <t>Gateway Park (151 Sunny Isles Blvd)</t>
  </si>
  <si>
    <t>Area 6</t>
  </si>
  <si>
    <t>Oak Trees (trunk &amp; canopy)</t>
  </si>
  <si>
    <t>15 strands per tree *40 per strand = 600/</t>
  </si>
  <si>
    <t>Date Palms</t>
  </si>
  <si>
    <t>6' Menorah Ground Mount</t>
  </si>
  <si>
    <t>menorah</t>
  </si>
  <si>
    <t>17' Walkthrough Package with Bow</t>
  </si>
  <si>
    <t>Walkthrough package</t>
  </si>
  <si>
    <t>34' Panel Tree</t>
  </si>
  <si>
    <t>panel tree</t>
  </si>
  <si>
    <t>4' 3D Nativity Star Top</t>
  </si>
  <si>
    <t>tree topper</t>
  </si>
  <si>
    <t>10' Santa Deluxe Sleigh Photo Op</t>
  </si>
  <si>
    <t>Sleigh</t>
  </si>
  <si>
    <t>Area 6 — Subtotal</t>
  </si>
  <si>
    <t>159th St</t>
  </si>
  <si>
    <t>Area 7</t>
  </si>
  <si>
    <t>6' Triple Star PM</t>
  </si>
  <si>
    <t>triple star</t>
  </si>
  <si>
    <t>Area 7 — Subtotal</t>
  </si>
  <si>
    <t>Nort Bay Padestrian Bridge</t>
  </si>
  <si>
    <t>Area 8</t>
  </si>
  <si>
    <t>4' Designer Star</t>
  </si>
  <si>
    <t>designer star</t>
  </si>
  <si>
    <t>Area 8 — Subtotal</t>
  </si>
  <si>
    <t>AREA 9</t>
  </si>
  <si>
    <t>Area 9</t>
  </si>
  <si>
    <t>Area 9 — Subtotal</t>
  </si>
  <si>
    <t>AREA 10</t>
  </si>
  <si>
    <t>Area 10</t>
  </si>
  <si>
    <t>Area 10 — Subtotal</t>
  </si>
  <si>
    <t>LOGISTICS</t>
  </si>
  <si>
    <t>Logistics</t>
  </si>
  <si>
    <t>Shipping</t>
  </si>
  <si>
    <t>Storage</t>
  </si>
  <si>
    <t>Maintenance</t>
  </si>
  <si>
    <t>Traffic Control</t>
  </si>
  <si>
    <t>Logistics — Subtotal</t>
  </si>
  <si>
    <t>GRAND TOTAL (All Areas + Logistics)</t>
  </si>
  <si>
    <t>Total →</t>
  </si>
  <si>
    <t>-</t>
  </si>
  <si>
    <t>MATERIAL</t>
  </si>
  <si>
    <t>SHIPPING</t>
  </si>
  <si>
    <t>Park Lighting - Heritage Park (19200 Collins Ave)</t>
  </si>
  <si>
    <t>Medjool Palm Trees (Trunk &amp; Fronds)</t>
  </si>
  <si>
    <t>Park Lighting - Samson Park (17425 Collins Ave)</t>
  </si>
  <si>
    <t>Medjool Palm Trees (trunk &amp; fronds)</t>
  </si>
  <si>
    <t>Palm Trees (coconut/triple christmas)</t>
  </si>
  <si>
    <t>Park Lighting - Intracoastal SPorts Park (Collins Ave 159 to 163rd St)</t>
  </si>
  <si>
    <t>OPTIONAL Tree Lighting - Open to Proposal</t>
  </si>
  <si>
    <t>Palms</t>
  </si>
  <si>
    <t>Park Lighting - The Spot (215 185th St)</t>
  </si>
  <si>
    <t>Lights on front Building facade</t>
  </si>
  <si>
    <t>Town Center Park (17200 Colins Ave)</t>
  </si>
  <si>
    <t>Pavillions light up</t>
  </si>
  <si>
    <t>Facilities - Government Center (18070 Colins Ave)</t>
  </si>
  <si>
    <t>Exterior - Medjool Palm (trunk&amp;frond)</t>
  </si>
  <si>
    <t>Indoor - 10' Christmas Tree Douglas Fir with WW LED Bulbs 5mm</t>
  </si>
  <si>
    <t>indoor tree</t>
  </si>
  <si>
    <t>Pelican Community Park (18155 North Bay Road)</t>
  </si>
  <si>
    <t>Interior - 6.5' Christmas Tree Douglas Fir with WW LED Bulbs 5mm</t>
  </si>
  <si>
    <t>Gateway Center (151 Sunny Isles Blvd)</t>
  </si>
  <si>
    <t>Interior - 7.5' Christmas Tree Doublas Fir with WW LED Bulbs 5mm</t>
  </si>
  <si>
    <t>174th Street – Pole Décor</t>
  </si>
  <si>
    <t>172nd Street – Pole Décor</t>
  </si>
  <si>
    <t>163rd - Pole Decor</t>
  </si>
  <si>
    <t>159th - Pole Decor</t>
  </si>
  <si>
    <t>Monument Signs- 9</t>
  </si>
  <si>
    <t>Intracoastal Sports Park – Façade</t>
  </si>
  <si>
    <t>Norht Bay Road</t>
  </si>
  <si>
    <t>North Bay Road Pedestrian Bridget</t>
  </si>
  <si>
    <t>Group 4 Event at Gateway Park</t>
  </si>
  <si>
    <t>Light &amp; Music Display - Hunter - lmk what you have for sound setups and what (if any) dx need to go with it, otherwise we'll no bid this group</t>
  </si>
  <si>
    <t>Open to proposal – light/music display that can be repeated nightly for up to 2 weeks, minimal damage to lawn. To be up for approximately 2 – 3 weeks.</t>
  </si>
  <si>
    <t>c</t>
  </si>
  <si>
    <t>Enterances</t>
  </si>
  <si>
    <t>North Entrance:  Palm Tree with Ornaments</t>
  </si>
  <si>
    <t>palm with ornaments</t>
  </si>
  <si>
    <t>nowhere does this list the addresses for any of these enterances, these dx can be pole munted/ground mounted/or wall mounted and will be built to best fit each space</t>
  </si>
  <si>
    <t>Wiilliam Lehman Causeway Entrance:  Palm Tree with Ornaments</t>
  </si>
  <si>
    <t>South City Entrance: Palm Tree with Ornaments</t>
  </si>
  <si>
    <t>Fountain Wall Decoration - Custom "SUNNY ISLES" wall or ground mount decoration, wrapped in metallic garland and illuminated with C-7 Bulbs</t>
  </si>
  <si>
    <t>Facilities - Palican Community Park (18155 North Bay Road)</t>
  </si>
  <si>
    <t>Facilities - Gateway Center (151 Sunny Isles Blvd)</t>
  </si>
  <si>
    <t xml:space="preserve">Right-Of-Ways - 74th Street </t>
  </si>
  <si>
    <t>Right-Of-Ways - 172nd  Street</t>
  </si>
  <si>
    <t>Right-Of-Ways - North Bay Road (between 172nd St &amp; 163rd St)</t>
  </si>
  <si>
    <t xml:space="preserve">Right-Of-Ways - Kings Point Drive (159th St as Labeled on Map) </t>
  </si>
  <si>
    <t>Right-Of-Ways  - Padestrian Bridge (163 WB)</t>
  </si>
  <si>
    <t>Right-Of-Ways - Padestrian Bridge (Between 174th ST &amp; 172nd ST)</t>
  </si>
  <si>
    <t>Monument Signs - 9 locations</t>
  </si>
  <si>
    <t xml:space="preserve">5' Fancy Fork Snowflakes Ground Mounts, 2 per location </t>
  </si>
  <si>
    <t>ff snowflake</t>
  </si>
  <si>
    <t>Intracoastal Sports Park - Facade</t>
  </si>
  <si>
    <t>Roofline lighting</t>
  </si>
  <si>
    <t>being built right now - photo from march 10th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</si>
</sst>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\$#,##0.00;&quot;($&quot;#,##0.00\);\-"/>
    <numFmt numFmtId="166" formatCode="#,##0;\(#,##0\);\-"/>
  </numFmts>
  <fonts count="38">
    <font>
      <sz val="10.0"/>
      <color rgb="FF000000"/>
      <name val="Arial"/>
      <scheme val="minor"/>
    </font>
    <font>
      <b/>
      <sz val="20.0"/>
      <color rgb="FFFFFFFF"/>
      <name val="Calibri"/>
    </font>
    <font/>
    <font>
      <b/>
      <sz val="10.0"/>
      <color rgb="FFFFFFFF"/>
      <name val="Calibri"/>
    </font>
    <font>
      <sz val="11.0"/>
      <color rgb="FF1A1A1A"/>
      <name val="Calibri"/>
    </font>
    <font>
      <b/>
      <sz val="11.0"/>
      <color rgb="FFFFFFFF"/>
      <name val="Calibri"/>
    </font>
    <font>
      <b/>
      <sz val="12.0"/>
      <color rgb="FFFFFFFF"/>
      <name val="Calibri"/>
    </font>
    <font>
      <b/>
      <i/>
      <sz val="11.0"/>
      <color rgb="FFFFFFFF"/>
      <name val="Calibri"/>
    </font>
    <font>
      <sz val="11.0"/>
      <color theme="1"/>
      <name val="Calibri"/>
    </font>
    <font>
      <b/>
      <sz val="10.0"/>
      <color rgb="FF1A1A1A"/>
      <name val="Calibri"/>
    </font>
    <font>
      <i/>
      <sz val="10.0"/>
      <color rgb="FF6B7280"/>
      <name val="Calibri"/>
    </font>
    <font>
      <u/>
      <sz val="10.0"/>
      <color rgb="FF0563C1"/>
      <name val="Calibri"/>
    </font>
    <font>
      <b/>
      <sz val="11.0"/>
      <color rgb="FF1A1A1A"/>
      <name val="Calibri"/>
    </font>
    <font>
      <sz val="10.0"/>
      <color rgb="FF1A1A1A"/>
      <name val="Calibri"/>
    </font>
    <font>
      <u/>
      <sz val="10.0"/>
      <color rgb="FF0563C1"/>
      <name val="Calibri"/>
    </font>
    <font>
      <u/>
      <sz val="10.0"/>
      <color rgb="FF0000FF"/>
      <name val="Calibri"/>
    </font>
    <font>
      <u/>
      <sz val="10.0"/>
      <color rgb="FF0000FF"/>
      <name val="Calibri"/>
    </font>
    <font>
      <b/>
      <i/>
      <sz val="11.0"/>
      <color rgb="FF0F2440"/>
      <name val="Calibri"/>
    </font>
    <font>
      <b/>
      <sz val="12.0"/>
      <color rgb="FF0F2440"/>
      <name val="Calibri"/>
    </font>
    <font>
      <u/>
      <sz val="10.0"/>
      <color rgb="FF0563C1"/>
      <name val="Calibri"/>
    </font>
    <font>
      <color theme="1"/>
      <name val="Arial"/>
      <scheme val="minor"/>
    </font>
    <font>
      <u/>
      <sz val="10.0"/>
      <color rgb="FF0000FF"/>
      <name val="Calibri"/>
    </font>
    <font>
      <u/>
      <sz val="10.0"/>
      <color rgb="FF0000FF"/>
      <name val="Calibri"/>
    </font>
    <font>
      <u/>
      <sz val="10.0"/>
      <color rgb="FF0563C1"/>
      <name val="Calibri"/>
    </font>
    <font>
      <u/>
      <sz val="10.0"/>
      <color rgb="FF0000FF"/>
      <name val="Calibri"/>
    </font>
    <font>
      <u/>
      <sz val="10.0"/>
      <color rgb="FF0563C1"/>
      <name val="Calibri"/>
    </font>
    <font>
      <u/>
      <sz val="10.0"/>
      <color rgb="FF0563C1"/>
      <name val="Calibri"/>
    </font>
    <font>
      <u/>
      <sz val="10.0"/>
      <color rgb="FF0563C1"/>
      <name val="Calibri"/>
    </font>
    <font>
      <u/>
      <sz val="10.0"/>
      <color rgb="FF0000FF"/>
      <name val="Calibri"/>
    </font>
    <font>
      <u/>
      <sz val="10.0"/>
      <color rgb="FF0000FF"/>
      <name val="Calibri"/>
    </font>
    <font>
      <u/>
      <sz val="10.0"/>
      <color rgb="FF0000FF"/>
      <name val="Calibri"/>
    </font>
    <font>
      <u/>
      <sz val="10.0"/>
      <color rgb="FF0563C1"/>
      <name val="Calibri"/>
    </font>
    <font>
      <u/>
      <sz val="10.0"/>
      <color rgb="FF0000FF"/>
      <name val="Calibri"/>
    </font>
    <font>
      <u/>
      <sz val="10.0"/>
      <color rgb="FF0563C1"/>
      <name val="Calibri"/>
    </font>
    <font>
      <u/>
      <sz val="10.0"/>
      <color rgb="FF0563C1"/>
      <name val="Calibri"/>
    </font>
    <font>
      <u/>
      <sz val="10.0"/>
      <color rgb="FF0563C1"/>
      <name val="Calibri"/>
    </font>
    <font>
      <u/>
      <sz val="10.0"/>
      <color rgb="FF0563C1"/>
      <name val="Calibri"/>
    </font>
    <font>
      <b/>
      <sz val="13.0"/>
      <color rgb="FFFFFFFF"/>
      <name val="Calibri"/>
    </font>
  </fonts>
  <fills count="31">
    <fill>
      <patternFill patternType="none"/>
    </fill>
    <fill>
      <patternFill patternType="lightGray"/>
    </fill>
    <fill>
      <patternFill patternType="solid">
        <fgColor rgb="FF0F2440"/>
        <bgColor rgb="FF0F2440"/>
      </patternFill>
    </fill>
    <fill>
      <patternFill patternType="solid">
        <fgColor rgb="FF1F3A5F"/>
        <bgColor rgb="FF1F3A5F"/>
      </patternFill>
    </fill>
    <fill>
      <patternFill patternType="solid">
        <fgColor rgb="FFDEEBF7"/>
        <bgColor rgb="FFDEEBF7"/>
      </patternFill>
    </fill>
    <fill>
      <patternFill patternType="solid">
        <fgColor rgb="FF5B9BD5"/>
        <bgColor rgb="FF5B9BD5"/>
      </patternFill>
    </fill>
    <fill>
      <patternFill patternType="solid">
        <fgColor rgb="FFAD1457"/>
        <bgColor rgb="FFAD1457"/>
      </patternFill>
    </fill>
    <fill>
      <patternFill patternType="solid">
        <fgColor rgb="FFFCE4EC"/>
        <bgColor rgb="FFFCE4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65100"/>
        <bgColor rgb="FFE65100"/>
      </patternFill>
    </fill>
    <fill>
      <patternFill patternType="solid">
        <fgColor rgb="FFFFE0B2"/>
        <bgColor rgb="FFFFE0B2"/>
      </patternFill>
    </fill>
    <fill>
      <patternFill patternType="solid">
        <fgColor rgb="FF1B5E20"/>
        <bgColor rgb="FF1B5E20"/>
      </patternFill>
    </fill>
    <fill>
      <patternFill patternType="solid">
        <fgColor rgb="FFC8E6C9"/>
        <bgColor rgb="FFC8E6C9"/>
      </patternFill>
    </fill>
    <fill>
      <patternFill patternType="solid">
        <fgColor rgb="FF37474F"/>
        <bgColor rgb="FF37474F"/>
      </patternFill>
    </fill>
    <fill>
      <patternFill patternType="solid">
        <fgColor rgb="FFECEFF1"/>
        <bgColor rgb="FFECEFF1"/>
      </patternFill>
    </fill>
    <fill>
      <patternFill patternType="solid">
        <fgColor rgb="FF4A148C"/>
        <bgColor rgb="FF4A148C"/>
      </patternFill>
    </fill>
    <fill>
      <patternFill patternType="solid">
        <fgColor rgb="FFE1BEE7"/>
        <bgColor rgb="FFE1BEE7"/>
      </patternFill>
    </fill>
    <fill>
      <patternFill patternType="solid">
        <fgColor rgb="FF00695C"/>
        <bgColor rgb="FF00695C"/>
      </patternFill>
    </fill>
    <fill>
      <patternFill patternType="solid">
        <fgColor rgb="FFB2DFDB"/>
        <bgColor rgb="FFB2DFDB"/>
      </patternFill>
    </fill>
    <fill>
      <patternFill patternType="solid">
        <fgColor rgb="FFF57F17"/>
        <bgColor rgb="FFF57F17"/>
      </patternFill>
    </fill>
    <fill>
      <patternFill patternType="solid">
        <fgColor rgb="FFFFF9C4"/>
        <bgColor rgb="FFFFF9C4"/>
      </patternFill>
    </fill>
    <fill>
      <patternFill patternType="solid">
        <fgColor rgb="FF0D47A1"/>
        <bgColor rgb="FF0D47A1"/>
      </patternFill>
    </fill>
    <fill>
      <patternFill patternType="solid">
        <fgColor rgb="FFBBDEFB"/>
        <bgColor rgb="FFBBDEFB"/>
      </patternFill>
    </fill>
    <fill>
      <patternFill patternType="solid">
        <fgColor rgb="FFB71C1C"/>
        <bgColor rgb="FFB71C1C"/>
      </patternFill>
    </fill>
    <fill>
      <patternFill patternType="solid">
        <fgColor rgb="FFFFCDD2"/>
        <bgColor rgb="FFFFCDD2"/>
      </patternFill>
    </fill>
    <fill>
      <patternFill patternType="solid">
        <fgColor rgb="FF1A237E"/>
        <bgColor rgb="FF1A237E"/>
      </patternFill>
    </fill>
    <fill>
      <patternFill patternType="solid">
        <fgColor rgb="FFC5CAE9"/>
        <bgColor rgb="FFC5CAE9"/>
      </patternFill>
    </fill>
    <fill>
      <patternFill patternType="solid">
        <fgColor rgb="FF4E342E"/>
        <bgColor rgb="FF4E342E"/>
      </patternFill>
    </fill>
    <fill>
      <patternFill patternType="solid">
        <fgColor rgb="FFD7CCC8"/>
        <bgColor rgb="FFD7CCC8"/>
      </patternFill>
    </fill>
    <fill>
      <patternFill patternType="solid">
        <fgColor rgb="FF8A6D00"/>
        <bgColor rgb="FF8A6D00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medium">
        <color rgb="FF1F3A5F"/>
      </top>
      <bottom style="thin">
        <color rgb="FFBFBFBF"/>
      </bottom>
    </border>
    <border>
      <top style="medium">
        <color rgb="FF1F3A5F"/>
      </top>
      <bottom style="thin">
        <color rgb="FFBFBFBF"/>
      </bottom>
    </border>
    <border>
      <right style="thin">
        <color rgb="FFBFBFBF"/>
      </right>
      <top style="medium">
        <color rgb="FF1F3A5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medium">
        <color rgb="FF1F3A5F"/>
      </top>
      <bottom style="thin">
        <color rgb="FFBFBFBF"/>
      </bottom>
    </border>
    <border>
      <left style="thin">
        <color rgb="FFBFBFBF"/>
      </left>
      <right style="thin">
        <color rgb="FFBFBFBF"/>
      </right>
    </border>
    <border>
      <left style="thin">
        <color rgb="FFBFBFBF"/>
      </left>
      <right style="thin">
        <color rgb="FFBFBFBF"/>
      </right>
      <bottom style="thin">
        <color rgb="FFBFBFBF"/>
      </bottom>
    </border>
  </borders>
  <cellStyleXfs count="1">
    <xf borderId="0" fillId="0" fontId="0" numFmtId="0" applyAlignment="1" applyFont="1"/>
  </cellStyleXfs>
  <cellXfs count="2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right" vertical="center"/>
    </xf>
    <xf borderId="5" fillId="4" fontId="4" numFmtId="0" xfId="0" applyAlignment="1" applyBorder="1" applyFill="1" applyFont="1">
      <alignment horizontal="left" readingOrder="0" vertical="center"/>
    </xf>
    <xf borderId="6" fillId="0" fontId="2" numFmtId="0" xfId="0" applyBorder="1" applyFont="1"/>
    <xf borderId="7" fillId="0" fontId="2" numFmtId="0" xfId="0" applyBorder="1" applyFont="1"/>
    <xf borderId="5" fillId="4" fontId="4" numFmtId="0" xfId="0" applyAlignment="1" applyBorder="1" applyFont="1">
      <alignment horizontal="left" vertical="center"/>
    </xf>
    <xf borderId="5" fillId="4" fontId="4" numFmtId="164" xfId="0" applyAlignment="1" applyBorder="1" applyFont="1" applyNumberFormat="1">
      <alignment horizontal="left" vertical="center"/>
    </xf>
    <xf borderId="8" fillId="3" fontId="5" numFmtId="0" xfId="0" applyAlignment="1" applyBorder="1" applyFont="1">
      <alignment horizontal="center" shrinkToFit="0" vertical="center" wrapText="1"/>
    </xf>
    <xf borderId="5" fillId="3" fontId="5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5" fontId="3" numFmtId="0" xfId="0" applyAlignment="1" applyBorder="1" applyFill="1" applyFont="1">
      <alignment horizontal="center" vertical="center"/>
    </xf>
    <xf borderId="5" fillId="6" fontId="6" numFmtId="0" xfId="0" applyAlignment="1" applyBorder="1" applyFill="1" applyFont="1">
      <alignment horizontal="left" readingOrder="0" vertical="center"/>
    </xf>
    <xf borderId="5" fillId="6" fontId="7" numFmtId="0" xfId="0" applyAlignment="1" applyBorder="1" applyFont="1">
      <alignment horizontal="right" vertical="center"/>
    </xf>
    <xf borderId="11" fillId="6" fontId="6" numFmtId="165" xfId="0" applyAlignment="1" applyBorder="1" applyFont="1" applyNumberFormat="1">
      <alignment horizontal="right" vertical="center"/>
    </xf>
    <xf borderId="11" fillId="6" fontId="8" numFmtId="0" xfId="0" applyBorder="1" applyFont="1"/>
    <xf borderId="11" fillId="7" fontId="9" numFmtId="0" xfId="0" applyAlignment="1" applyBorder="1" applyFill="1" applyFont="1">
      <alignment horizontal="center" vertical="center"/>
    </xf>
    <xf borderId="11" fillId="7" fontId="10" numFmtId="0" xfId="0" applyAlignment="1" applyBorder="1" applyFont="1">
      <alignment horizontal="center" vertical="center"/>
    </xf>
    <xf borderId="11" fillId="7" fontId="8" numFmtId="0" xfId="0" applyAlignment="1" applyBorder="1" applyFont="1">
      <alignment horizontal="left" readingOrder="0" shrinkToFit="0" vertical="center" wrapText="1"/>
    </xf>
    <xf borderId="11" fillId="7" fontId="8" numFmtId="166" xfId="0" applyAlignment="1" applyBorder="1" applyFont="1" applyNumberFormat="1">
      <alignment horizontal="center" readingOrder="0" vertical="center"/>
    </xf>
    <xf borderId="11" fillId="7" fontId="8" numFmtId="0" xfId="0" applyAlignment="1" applyBorder="1" applyFont="1">
      <alignment horizontal="center" readingOrder="0" vertical="center"/>
    </xf>
    <xf borderId="11" fillId="7" fontId="11" numFmtId="0" xfId="0" applyAlignment="1" applyBorder="1" applyFont="1">
      <alignment horizontal="left" vertical="center"/>
    </xf>
    <xf borderId="11" fillId="7" fontId="8" numFmtId="165" xfId="0" applyAlignment="1" applyBorder="1" applyFont="1" applyNumberFormat="1">
      <alignment horizontal="right" readingOrder="0" vertical="center"/>
    </xf>
    <xf borderId="11" fillId="7" fontId="8" numFmtId="165" xfId="0" applyAlignment="1" applyBorder="1" applyFont="1" applyNumberFormat="1">
      <alignment horizontal="right" vertical="center"/>
    </xf>
    <xf borderId="11" fillId="7" fontId="12" numFmtId="165" xfId="0" applyAlignment="1" applyBorder="1" applyFont="1" applyNumberFormat="1">
      <alignment horizontal="right" vertical="center"/>
    </xf>
    <xf borderId="11" fillId="7" fontId="8" numFmtId="0" xfId="0" applyAlignment="1" applyBorder="1" applyFont="1">
      <alignment horizontal="center" vertical="center"/>
    </xf>
    <xf borderId="11" fillId="7" fontId="13" numFmtId="0" xfId="0" applyAlignment="1" applyBorder="1" applyFont="1">
      <alignment horizontal="left" readingOrder="0" shrinkToFit="0" vertical="center" wrapText="1"/>
    </xf>
    <xf borderId="11" fillId="7" fontId="8" numFmtId="164" xfId="0" applyAlignment="1" applyBorder="1" applyFont="1" applyNumberFormat="1">
      <alignment horizontal="center" vertical="center"/>
    </xf>
    <xf borderId="11" fillId="8" fontId="10" numFmtId="0" xfId="0" applyAlignment="1" applyBorder="1" applyFill="1" applyFont="1">
      <alignment horizontal="center" vertical="center"/>
    </xf>
    <xf borderId="11" fillId="8" fontId="8" numFmtId="0" xfId="0" applyAlignment="1" applyBorder="1" applyFont="1">
      <alignment horizontal="left" readingOrder="0" shrinkToFit="0" vertical="center" wrapText="1"/>
    </xf>
    <xf borderId="11" fillId="8" fontId="8" numFmtId="166" xfId="0" applyAlignment="1" applyBorder="1" applyFont="1" applyNumberFormat="1">
      <alignment horizontal="center" readingOrder="0" vertical="center"/>
    </xf>
    <xf borderId="11" fillId="8" fontId="8" numFmtId="0" xfId="0" applyAlignment="1" applyBorder="1" applyFont="1">
      <alignment horizontal="center" readingOrder="0" vertical="center"/>
    </xf>
    <xf borderId="11" fillId="8" fontId="14" numFmtId="0" xfId="0" applyAlignment="1" applyBorder="1" applyFont="1">
      <alignment horizontal="left" vertical="center"/>
    </xf>
    <xf borderId="11" fillId="8" fontId="8" numFmtId="165" xfId="0" applyAlignment="1" applyBorder="1" applyFont="1" applyNumberFormat="1">
      <alignment horizontal="right" vertical="center"/>
    </xf>
    <xf borderId="11" fillId="8" fontId="8" numFmtId="165" xfId="0" applyAlignment="1" applyBorder="1" applyFont="1" applyNumberFormat="1">
      <alignment horizontal="right" readingOrder="0" vertical="center"/>
    </xf>
    <xf borderId="11" fillId="8" fontId="12" numFmtId="165" xfId="0" applyAlignment="1" applyBorder="1" applyFont="1" applyNumberFormat="1">
      <alignment horizontal="right" vertical="center"/>
    </xf>
    <xf borderId="11" fillId="8" fontId="8" numFmtId="0" xfId="0" applyAlignment="1" applyBorder="1" applyFont="1">
      <alignment horizontal="center" vertical="center"/>
    </xf>
    <xf borderId="11" fillId="8" fontId="13" numFmtId="0" xfId="0" applyAlignment="1" applyBorder="1" applyFont="1">
      <alignment horizontal="left" readingOrder="0" shrinkToFit="0" vertical="center" wrapText="1"/>
    </xf>
    <xf borderId="11" fillId="8" fontId="8" numFmtId="164" xfId="0" applyAlignment="1" applyBorder="1" applyFont="1" applyNumberFormat="1">
      <alignment horizontal="center" vertical="center"/>
    </xf>
    <xf borderId="11" fillId="7" fontId="15" numFmtId="0" xfId="0" applyAlignment="1" applyBorder="1" applyFont="1">
      <alignment horizontal="left" readingOrder="0" vertical="center"/>
    </xf>
    <xf borderId="11" fillId="9" fontId="9" numFmtId="0" xfId="0" applyAlignment="1" applyBorder="1" applyFill="1" applyFont="1">
      <alignment horizontal="left" readingOrder="0" shrinkToFit="0" vertical="center" wrapText="1"/>
    </xf>
    <xf borderId="11" fillId="8" fontId="16" numFmtId="0" xfId="0" applyAlignment="1" applyBorder="1" applyFont="1">
      <alignment horizontal="left" readingOrder="0" vertical="center"/>
    </xf>
    <xf borderId="11" fillId="8" fontId="13" numFmtId="0" xfId="0" applyAlignment="1" applyBorder="1" applyFont="1">
      <alignment horizontal="left" shrinkToFit="0" vertical="center" wrapText="1"/>
    </xf>
    <xf borderId="11" fillId="7" fontId="13" numFmtId="0" xfId="0" applyAlignment="1" applyBorder="1" applyFont="1">
      <alignment horizontal="left" shrinkToFit="0" vertical="center" wrapText="1"/>
    </xf>
    <xf borderId="12" fillId="4" fontId="17" numFmtId="0" xfId="0" applyAlignment="1" applyBorder="1" applyFont="1">
      <alignment horizontal="right" vertical="center"/>
    </xf>
    <xf borderId="13" fillId="0" fontId="2" numFmtId="0" xfId="0" applyBorder="1" applyFont="1"/>
    <xf borderId="14" fillId="0" fontId="2" numFmtId="0" xfId="0" applyBorder="1" applyFont="1"/>
    <xf borderId="15" fillId="4" fontId="12" numFmtId="0" xfId="0" applyBorder="1" applyFont="1"/>
    <xf borderId="15" fillId="4" fontId="12" numFmtId="165" xfId="0" applyAlignment="1" applyBorder="1" applyFont="1" applyNumberFormat="1">
      <alignment horizontal="right" vertical="center"/>
    </xf>
    <xf borderId="15" fillId="4" fontId="18" numFmtId="165" xfId="0" applyAlignment="1" applyBorder="1" applyFont="1" applyNumberFormat="1">
      <alignment horizontal="right" vertical="center"/>
    </xf>
    <xf borderId="5" fillId="10" fontId="6" numFmtId="0" xfId="0" applyAlignment="1" applyBorder="1" applyFill="1" applyFont="1">
      <alignment horizontal="left" readingOrder="0" vertical="center"/>
    </xf>
    <xf borderId="5" fillId="10" fontId="7" numFmtId="0" xfId="0" applyAlignment="1" applyBorder="1" applyFont="1">
      <alignment horizontal="right" vertical="center"/>
    </xf>
    <xf borderId="11" fillId="10" fontId="6" numFmtId="165" xfId="0" applyAlignment="1" applyBorder="1" applyFont="1" applyNumberFormat="1">
      <alignment horizontal="right" vertical="center"/>
    </xf>
    <xf borderId="11" fillId="10" fontId="8" numFmtId="0" xfId="0" applyBorder="1" applyFont="1"/>
    <xf borderId="11" fillId="11" fontId="9" numFmtId="0" xfId="0" applyAlignment="1" applyBorder="1" applyFill="1" applyFont="1">
      <alignment horizontal="center" vertical="center"/>
    </xf>
    <xf borderId="11" fillId="11" fontId="10" numFmtId="0" xfId="0" applyAlignment="1" applyBorder="1" applyFont="1">
      <alignment horizontal="center" vertical="center"/>
    </xf>
    <xf borderId="11" fillId="11" fontId="8" numFmtId="0" xfId="0" applyAlignment="1" applyBorder="1" applyFont="1">
      <alignment horizontal="left" readingOrder="0" shrinkToFit="0" vertical="center" wrapText="1"/>
    </xf>
    <xf borderId="11" fillId="11" fontId="8" numFmtId="166" xfId="0" applyAlignment="1" applyBorder="1" applyFont="1" applyNumberFormat="1">
      <alignment horizontal="center" readingOrder="0" vertical="center"/>
    </xf>
    <xf borderId="11" fillId="11" fontId="8" numFmtId="0" xfId="0" applyAlignment="1" applyBorder="1" applyFont="1">
      <alignment horizontal="center" readingOrder="0" vertical="center"/>
    </xf>
    <xf borderId="11" fillId="11" fontId="19" numFmtId="0" xfId="0" applyAlignment="1" applyBorder="1" applyFont="1">
      <alignment horizontal="left" vertical="center"/>
    </xf>
    <xf borderId="11" fillId="11" fontId="8" numFmtId="165" xfId="0" applyAlignment="1" applyBorder="1" applyFont="1" applyNumberFormat="1">
      <alignment horizontal="right" vertical="center"/>
    </xf>
    <xf borderId="11" fillId="11" fontId="8" numFmtId="165" xfId="0" applyAlignment="1" applyBorder="1" applyFont="1" applyNumberFormat="1">
      <alignment horizontal="right" readingOrder="0" vertical="center"/>
    </xf>
    <xf borderId="11" fillId="11" fontId="12" numFmtId="165" xfId="0" applyAlignment="1" applyBorder="1" applyFont="1" applyNumberFormat="1">
      <alignment horizontal="right" vertical="center"/>
    </xf>
    <xf borderId="11" fillId="11" fontId="8" numFmtId="0" xfId="0" applyAlignment="1" applyBorder="1" applyFont="1">
      <alignment horizontal="center" vertical="center"/>
    </xf>
    <xf borderId="11" fillId="11" fontId="13" numFmtId="0" xfId="0" applyAlignment="1" applyBorder="1" applyFont="1">
      <alignment horizontal="left" shrinkToFit="0" vertical="center" wrapText="1"/>
    </xf>
    <xf borderId="11" fillId="11" fontId="8" numFmtId="164" xfId="0" applyAlignment="1" applyBorder="1" applyFont="1" applyNumberFormat="1">
      <alignment horizontal="center" vertical="center"/>
    </xf>
    <xf borderId="0" fillId="0" fontId="20" numFmtId="0" xfId="0" applyAlignment="1" applyFont="1">
      <alignment readingOrder="0"/>
    </xf>
    <xf borderId="11" fillId="11" fontId="21" numFmtId="0" xfId="0" applyAlignment="1" applyBorder="1" applyFont="1">
      <alignment horizontal="left" readingOrder="0" vertical="center"/>
    </xf>
    <xf borderId="5" fillId="12" fontId="6" numFmtId="0" xfId="0" applyAlignment="1" applyBorder="1" applyFill="1" applyFont="1">
      <alignment horizontal="left" readingOrder="0" vertical="center"/>
    </xf>
    <xf borderId="5" fillId="12" fontId="7" numFmtId="0" xfId="0" applyAlignment="1" applyBorder="1" applyFont="1">
      <alignment horizontal="right" vertical="center"/>
    </xf>
    <xf borderId="11" fillId="12" fontId="6" numFmtId="165" xfId="0" applyAlignment="1" applyBorder="1" applyFont="1" applyNumberFormat="1">
      <alignment horizontal="right" vertical="center"/>
    </xf>
    <xf borderId="11" fillId="12" fontId="8" numFmtId="0" xfId="0" applyBorder="1" applyFont="1"/>
    <xf borderId="11" fillId="13" fontId="9" numFmtId="0" xfId="0" applyAlignment="1" applyBorder="1" applyFill="1" applyFont="1">
      <alignment horizontal="center" vertical="center"/>
    </xf>
    <xf borderId="11" fillId="13" fontId="10" numFmtId="0" xfId="0" applyAlignment="1" applyBorder="1" applyFont="1">
      <alignment horizontal="center" vertical="center"/>
    </xf>
    <xf borderId="11" fillId="13" fontId="8" numFmtId="0" xfId="0" applyAlignment="1" applyBorder="1" applyFont="1">
      <alignment horizontal="left" readingOrder="0" shrinkToFit="0" vertical="center" wrapText="1"/>
    </xf>
    <xf borderId="11" fillId="13" fontId="8" numFmtId="166" xfId="0" applyAlignment="1" applyBorder="1" applyFont="1" applyNumberFormat="1">
      <alignment horizontal="center" readingOrder="0" vertical="center"/>
    </xf>
    <xf borderId="11" fillId="13" fontId="8" numFmtId="0" xfId="0" applyAlignment="1" applyBorder="1" applyFont="1">
      <alignment horizontal="center" readingOrder="0" vertical="center"/>
    </xf>
    <xf borderId="11" fillId="13" fontId="22" numFmtId="0" xfId="0" applyAlignment="1" applyBorder="1" applyFont="1">
      <alignment horizontal="left" readingOrder="0" vertical="center"/>
    </xf>
    <xf borderId="11" fillId="13" fontId="8" numFmtId="165" xfId="0" applyAlignment="1" applyBorder="1" applyFont="1" applyNumberFormat="1">
      <alignment horizontal="right" readingOrder="0" vertical="center"/>
    </xf>
    <xf borderId="11" fillId="13" fontId="8" numFmtId="165" xfId="0" applyAlignment="1" applyBorder="1" applyFont="1" applyNumberFormat="1">
      <alignment horizontal="right" vertical="center"/>
    </xf>
    <xf borderId="11" fillId="13" fontId="12" numFmtId="165" xfId="0" applyAlignment="1" applyBorder="1" applyFont="1" applyNumberFormat="1">
      <alignment horizontal="right" vertical="center"/>
    </xf>
    <xf borderId="11" fillId="13" fontId="8" numFmtId="0" xfId="0" applyAlignment="1" applyBorder="1" applyFont="1">
      <alignment horizontal="center" vertical="center"/>
    </xf>
    <xf borderId="11" fillId="13" fontId="13" numFmtId="0" xfId="0" applyAlignment="1" applyBorder="1" applyFont="1">
      <alignment horizontal="left" shrinkToFit="0" vertical="center" wrapText="1"/>
    </xf>
    <xf borderId="11" fillId="13" fontId="8" numFmtId="164" xfId="0" applyAlignment="1" applyBorder="1" applyFont="1" applyNumberFormat="1">
      <alignment horizontal="center" vertical="center"/>
    </xf>
    <xf borderId="11" fillId="8" fontId="8" numFmtId="0" xfId="0" applyAlignment="1" applyBorder="1" applyFont="1">
      <alignment horizontal="left" shrinkToFit="0" vertical="center" wrapText="1"/>
    </xf>
    <xf borderId="11" fillId="8" fontId="8" numFmtId="166" xfId="0" applyAlignment="1" applyBorder="1" applyFont="1" applyNumberFormat="1">
      <alignment horizontal="center" vertical="center"/>
    </xf>
    <xf borderId="11" fillId="13" fontId="8" numFmtId="0" xfId="0" applyAlignment="1" applyBorder="1" applyFont="1">
      <alignment horizontal="left" shrinkToFit="0" vertical="center" wrapText="1"/>
    </xf>
    <xf borderId="11" fillId="13" fontId="8" numFmtId="166" xfId="0" applyAlignment="1" applyBorder="1" applyFont="1" applyNumberFormat="1">
      <alignment horizontal="center" vertical="center"/>
    </xf>
    <xf borderId="11" fillId="13" fontId="23" numFmtId="0" xfId="0" applyAlignment="1" applyBorder="1" applyFont="1">
      <alignment horizontal="left" vertical="center"/>
    </xf>
    <xf borderId="5" fillId="14" fontId="6" numFmtId="0" xfId="0" applyAlignment="1" applyBorder="1" applyFill="1" applyFont="1">
      <alignment horizontal="left" readingOrder="0" vertical="center"/>
    </xf>
    <xf borderId="5" fillId="14" fontId="7" numFmtId="0" xfId="0" applyAlignment="1" applyBorder="1" applyFont="1">
      <alignment horizontal="right" vertical="center"/>
    </xf>
    <xf borderId="11" fillId="14" fontId="6" numFmtId="165" xfId="0" applyAlignment="1" applyBorder="1" applyFont="1" applyNumberFormat="1">
      <alignment horizontal="right" vertical="center"/>
    </xf>
    <xf borderId="11" fillId="14" fontId="8" numFmtId="0" xfId="0" applyBorder="1" applyFont="1"/>
    <xf borderId="11" fillId="15" fontId="9" numFmtId="0" xfId="0" applyAlignment="1" applyBorder="1" applyFill="1" applyFont="1">
      <alignment horizontal="center" vertical="center"/>
    </xf>
    <xf borderId="11" fillId="15" fontId="10" numFmtId="0" xfId="0" applyAlignment="1" applyBorder="1" applyFont="1">
      <alignment horizontal="center" vertical="center"/>
    </xf>
    <xf borderId="11" fillId="15" fontId="8" numFmtId="0" xfId="0" applyAlignment="1" applyBorder="1" applyFont="1">
      <alignment horizontal="left" readingOrder="0" shrinkToFit="0" vertical="center" wrapText="1"/>
    </xf>
    <xf borderId="11" fillId="15" fontId="8" numFmtId="166" xfId="0" applyAlignment="1" applyBorder="1" applyFont="1" applyNumberFormat="1">
      <alignment horizontal="center" readingOrder="0" vertical="center"/>
    </xf>
    <xf borderId="11" fillId="15" fontId="8" numFmtId="0" xfId="0" applyAlignment="1" applyBorder="1" applyFont="1">
      <alignment horizontal="center" readingOrder="0" vertical="center"/>
    </xf>
    <xf borderId="11" fillId="15" fontId="24" numFmtId="0" xfId="0" applyAlignment="1" applyBorder="1" applyFont="1">
      <alignment horizontal="left" readingOrder="0" vertical="center"/>
    </xf>
    <xf borderId="11" fillId="15" fontId="8" numFmtId="165" xfId="0" applyAlignment="1" applyBorder="1" applyFont="1" applyNumberFormat="1">
      <alignment horizontal="right" readingOrder="0" vertical="center"/>
    </xf>
    <xf borderId="11" fillId="15" fontId="8" numFmtId="165" xfId="0" applyAlignment="1" applyBorder="1" applyFont="1" applyNumberFormat="1">
      <alignment horizontal="right" vertical="center"/>
    </xf>
    <xf borderId="11" fillId="15" fontId="12" numFmtId="165" xfId="0" applyAlignment="1" applyBorder="1" applyFont="1" applyNumberFormat="1">
      <alignment horizontal="right" vertical="center"/>
    </xf>
    <xf borderId="11" fillId="15" fontId="8" numFmtId="0" xfId="0" applyAlignment="1" applyBorder="1" applyFont="1">
      <alignment horizontal="center" vertical="center"/>
    </xf>
    <xf borderId="11" fillId="15" fontId="13" numFmtId="0" xfId="0" applyAlignment="1" applyBorder="1" applyFont="1">
      <alignment horizontal="left" shrinkToFit="0" vertical="center" wrapText="1"/>
    </xf>
    <xf borderId="11" fillId="15" fontId="8" numFmtId="164" xfId="0" applyAlignment="1" applyBorder="1" applyFont="1" applyNumberFormat="1">
      <alignment horizontal="center" vertical="center"/>
    </xf>
    <xf borderId="11" fillId="15" fontId="8" numFmtId="0" xfId="0" applyAlignment="1" applyBorder="1" applyFont="1">
      <alignment horizontal="left" shrinkToFit="0" vertical="center" wrapText="1"/>
    </xf>
    <xf borderId="11" fillId="15" fontId="8" numFmtId="166" xfId="0" applyAlignment="1" applyBorder="1" applyFont="1" applyNumberFormat="1">
      <alignment horizontal="center" vertical="center"/>
    </xf>
    <xf borderId="11" fillId="15" fontId="25" numFmtId="0" xfId="0" applyAlignment="1" applyBorder="1" applyFont="1">
      <alignment horizontal="left" vertical="center"/>
    </xf>
    <xf borderId="5" fillId="16" fontId="6" numFmtId="0" xfId="0" applyAlignment="1" applyBorder="1" applyFill="1" applyFont="1">
      <alignment horizontal="left" readingOrder="0" vertical="center"/>
    </xf>
    <xf borderId="5" fillId="16" fontId="7" numFmtId="0" xfId="0" applyAlignment="1" applyBorder="1" applyFont="1">
      <alignment horizontal="right" vertical="center"/>
    </xf>
    <xf borderId="11" fillId="16" fontId="6" numFmtId="165" xfId="0" applyAlignment="1" applyBorder="1" applyFont="1" applyNumberFormat="1">
      <alignment horizontal="right" vertical="center"/>
    </xf>
    <xf borderId="11" fillId="16" fontId="8" numFmtId="0" xfId="0" applyBorder="1" applyFont="1"/>
    <xf borderId="11" fillId="17" fontId="9" numFmtId="0" xfId="0" applyAlignment="1" applyBorder="1" applyFill="1" applyFont="1">
      <alignment horizontal="center" vertical="center"/>
    </xf>
    <xf borderId="11" fillId="17" fontId="10" numFmtId="0" xfId="0" applyAlignment="1" applyBorder="1" applyFont="1">
      <alignment horizontal="center" vertical="center"/>
    </xf>
    <xf borderId="11" fillId="17" fontId="8" numFmtId="0" xfId="0" applyAlignment="1" applyBorder="1" applyFont="1">
      <alignment horizontal="left" readingOrder="0" shrinkToFit="0" vertical="center" wrapText="1"/>
    </xf>
    <xf borderId="11" fillId="17" fontId="8" numFmtId="166" xfId="0" applyAlignment="1" applyBorder="1" applyFont="1" applyNumberFormat="1">
      <alignment horizontal="center" readingOrder="0" vertical="center"/>
    </xf>
    <xf borderId="11" fillId="17" fontId="8" numFmtId="0" xfId="0" applyAlignment="1" applyBorder="1" applyFont="1">
      <alignment horizontal="center" readingOrder="0" vertical="center"/>
    </xf>
    <xf borderId="11" fillId="17" fontId="8" numFmtId="165" xfId="0" applyAlignment="1" applyBorder="1" applyFont="1" applyNumberFormat="1">
      <alignment horizontal="right" readingOrder="0" vertical="center"/>
    </xf>
    <xf borderId="11" fillId="17" fontId="8" numFmtId="165" xfId="0" applyAlignment="1" applyBorder="1" applyFont="1" applyNumberFormat="1">
      <alignment horizontal="right" vertical="center"/>
    </xf>
    <xf borderId="11" fillId="17" fontId="12" numFmtId="165" xfId="0" applyAlignment="1" applyBorder="1" applyFont="1" applyNumberFormat="1">
      <alignment horizontal="right" vertical="center"/>
    </xf>
    <xf borderId="11" fillId="17" fontId="8" numFmtId="0" xfId="0" applyAlignment="1" applyBorder="1" applyFont="1">
      <alignment horizontal="center" vertical="center"/>
    </xf>
    <xf borderId="11" fillId="17" fontId="13" numFmtId="0" xfId="0" applyAlignment="1" applyBorder="1" applyFont="1">
      <alignment horizontal="left" shrinkToFit="0" vertical="center" wrapText="1"/>
    </xf>
    <xf borderId="11" fillId="17" fontId="8" numFmtId="164" xfId="0" applyAlignment="1" applyBorder="1" applyFont="1" applyNumberFormat="1">
      <alignment horizontal="center" vertical="center"/>
    </xf>
    <xf borderId="11" fillId="17" fontId="8" numFmtId="0" xfId="0" applyAlignment="1" applyBorder="1" applyFont="1">
      <alignment horizontal="left" shrinkToFit="0" vertical="center" wrapText="1"/>
    </xf>
    <xf borderId="11" fillId="17" fontId="8" numFmtId="166" xfId="0" applyAlignment="1" applyBorder="1" applyFont="1" applyNumberFormat="1">
      <alignment horizontal="center" vertical="center"/>
    </xf>
    <xf borderId="11" fillId="17" fontId="26" numFmtId="0" xfId="0" applyAlignment="1" applyBorder="1" applyFont="1">
      <alignment horizontal="left" vertical="center"/>
    </xf>
    <xf borderId="5" fillId="18" fontId="6" numFmtId="0" xfId="0" applyAlignment="1" applyBorder="1" applyFill="1" applyFont="1">
      <alignment horizontal="left" readingOrder="0" vertical="center"/>
    </xf>
    <xf borderId="5" fillId="18" fontId="7" numFmtId="0" xfId="0" applyAlignment="1" applyBorder="1" applyFont="1">
      <alignment horizontal="right" vertical="center"/>
    </xf>
    <xf borderId="11" fillId="18" fontId="6" numFmtId="165" xfId="0" applyAlignment="1" applyBorder="1" applyFont="1" applyNumberFormat="1">
      <alignment horizontal="right" vertical="center"/>
    </xf>
    <xf borderId="11" fillId="18" fontId="8" numFmtId="0" xfId="0" applyBorder="1" applyFont="1"/>
    <xf borderId="11" fillId="19" fontId="9" numFmtId="0" xfId="0" applyAlignment="1" applyBorder="1" applyFill="1" applyFont="1">
      <alignment horizontal="center" vertical="center"/>
    </xf>
    <xf borderId="11" fillId="19" fontId="10" numFmtId="0" xfId="0" applyAlignment="1" applyBorder="1" applyFont="1">
      <alignment horizontal="center" vertical="center"/>
    </xf>
    <xf borderId="11" fillId="19" fontId="8" numFmtId="0" xfId="0" applyAlignment="1" applyBorder="1" applyFont="1">
      <alignment horizontal="left" readingOrder="0" shrinkToFit="0" vertical="center" wrapText="1"/>
    </xf>
    <xf borderId="11" fillId="19" fontId="8" numFmtId="166" xfId="0" applyAlignment="1" applyBorder="1" applyFont="1" applyNumberFormat="1">
      <alignment horizontal="center" readingOrder="0" vertical="center"/>
    </xf>
    <xf borderId="11" fillId="19" fontId="8" numFmtId="0" xfId="0" applyAlignment="1" applyBorder="1" applyFont="1">
      <alignment horizontal="center" readingOrder="0" vertical="center"/>
    </xf>
    <xf borderId="11" fillId="19" fontId="27" numFmtId="0" xfId="0" applyAlignment="1" applyBorder="1" applyFont="1">
      <alignment horizontal="left" vertical="center"/>
    </xf>
    <xf borderId="11" fillId="19" fontId="8" numFmtId="165" xfId="0" applyAlignment="1" applyBorder="1" applyFont="1" applyNumberFormat="1">
      <alignment horizontal="right" vertical="center"/>
    </xf>
    <xf borderId="11" fillId="19" fontId="8" numFmtId="165" xfId="0" applyAlignment="1" applyBorder="1" applyFont="1" applyNumberFormat="1">
      <alignment horizontal="right" readingOrder="0" vertical="center"/>
    </xf>
    <xf borderId="11" fillId="19" fontId="12" numFmtId="165" xfId="0" applyAlignment="1" applyBorder="1" applyFont="1" applyNumberFormat="1">
      <alignment horizontal="right" vertical="center"/>
    </xf>
    <xf borderId="11" fillId="19" fontId="8" numFmtId="0" xfId="0" applyAlignment="1" applyBorder="1" applyFont="1">
      <alignment horizontal="center" vertical="center"/>
    </xf>
    <xf borderId="11" fillId="19" fontId="13" numFmtId="0" xfId="0" applyAlignment="1" applyBorder="1" applyFont="1">
      <alignment horizontal="left" readingOrder="0" shrinkToFit="0" vertical="center" wrapText="1"/>
    </xf>
    <xf borderId="11" fillId="19" fontId="8" numFmtId="164" xfId="0" applyAlignment="1" applyBorder="1" applyFont="1" applyNumberFormat="1">
      <alignment horizontal="center" vertical="center"/>
    </xf>
    <xf borderId="11" fillId="0" fontId="13" numFmtId="0" xfId="0" applyAlignment="1" applyBorder="1" applyFont="1">
      <alignment horizontal="left" readingOrder="0" shrinkToFit="0" vertical="center" wrapText="1"/>
    </xf>
    <xf borderId="11" fillId="19" fontId="28" numFmtId="0" xfId="0" applyAlignment="1" applyBorder="1" applyFont="1">
      <alignment horizontal="left" readingOrder="0" vertical="center"/>
    </xf>
    <xf borderId="11" fillId="19" fontId="13" numFmtId="0" xfId="0" applyAlignment="1" applyBorder="1" applyFont="1">
      <alignment horizontal="left" shrinkToFit="0" vertical="center" wrapText="1"/>
    </xf>
    <xf borderId="11" fillId="8" fontId="29" numFmtId="0" xfId="0" applyAlignment="1" applyBorder="1" applyFont="1">
      <alignment horizontal="left" readingOrder="0" vertical="center"/>
    </xf>
    <xf borderId="5" fillId="20" fontId="6" numFmtId="0" xfId="0" applyAlignment="1" applyBorder="1" applyFill="1" applyFont="1">
      <alignment horizontal="left" readingOrder="0" vertical="center"/>
    </xf>
    <xf borderId="5" fillId="20" fontId="7" numFmtId="0" xfId="0" applyAlignment="1" applyBorder="1" applyFont="1">
      <alignment horizontal="right" vertical="center"/>
    </xf>
    <xf borderId="11" fillId="20" fontId="6" numFmtId="165" xfId="0" applyAlignment="1" applyBorder="1" applyFont="1" applyNumberFormat="1">
      <alignment horizontal="right" vertical="center"/>
    </xf>
    <xf borderId="11" fillId="20" fontId="8" numFmtId="0" xfId="0" applyBorder="1" applyFont="1"/>
    <xf borderId="11" fillId="21" fontId="9" numFmtId="0" xfId="0" applyAlignment="1" applyBorder="1" applyFill="1" applyFont="1">
      <alignment horizontal="center" vertical="center"/>
    </xf>
    <xf borderId="11" fillId="21" fontId="10" numFmtId="0" xfId="0" applyAlignment="1" applyBorder="1" applyFont="1">
      <alignment horizontal="center" vertical="center"/>
    </xf>
    <xf borderId="11" fillId="21" fontId="8" numFmtId="0" xfId="0" applyAlignment="1" applyBorder="1" applyFont="1">
      <alignment horizontal="left" readingOrder="0" shrinkToFit="0" vertical="center" wrapText="1"/>
    </xf>
    <xf borderId="11" fillId="21" fontId="8" numFmtId="166" xfId="0" applyAlignment="1" applyBorder="1" applyFont="1" applyNumberFormat="1">
      <alignment horizontal="center" readingOrder="0" vertical="center"/>
    </xf>
    <xf borderId="11" fillId="21" fontId="8" numFmtId="0" xfId="0" applyAlignment="1" applyBorder="1" applyFont="1">
      <alignment horizontal="center" readingOrder="0" vertical="center"/>
    </xf>
    <xf borderId="11" fillId="21" fontId="30" numFmtId="0" xfId="0" applyAlignment="1" applyBorder="1" applyFont="1">
      <alignment horizontal="left" readingOrder="0" vertical="center"/>
    </xf>
    <xf borderId="11" fillId="21" fontId="8" numFmtId="165" xfId="0" applyAlignment="1" applyBorder="1" applyFont="1" applyNumberFormat="1">
      <alignment horizontal="right" readingOrder="0" vertical="center"/>
    </xf>
    <xf borderId="11" fillId="21" fontId="8" numFmtId="165" xfId="0" applyAlignment="1" applyBorder="1" applyFont="1" applyNumberFormat="1">
      <alignment horizontal="right" vertical="center"/>
    </xf>
    <xf borderId="11" fillId="21" fontId="12" numFmtId="165" xfId="0" applyAlignment="1" applyBorder="1" applyFont="1" applyNumberFormat="1">
      <alignment horizontal="right" vertical="center"/>
    </xf>
    <xf borderId="11" fillId="21" fontId="8" numFmtId="0" xfId="0" applyAlignment="1" applyBorder="1" applyFont="1">
      <alignment horizontal="center" vertical="center"/>
    </xf>
    <xf borderId="11" fillId="21" fontId="13" numFmtId="0" xfId="0" applyAlignment="1" applyBorder="1" applyFont="1">
      <alignment horizontal="left" shrinkToFit="0" vertical="center" wrapText="1"/>
    </xf>
    <xf borderId="11" fillId="21" fontId="8" numFmtId="164" xfId="0" applyAlignment="1" applyBorder="1" applyFont="1" applyNumberFormat="1">
      <alignment horizontal="center" vertical="center"/>
    </xf>
    <xf borderId="11" fillId="21" fontId="8" numFmtId="0" xfId="0" applyAlignment="1" applyBorder="1" applyFont="1">
      <alignment horizontal="left" shrinkToFit="0" vertical="center" wrapText="1"/>
    </xf>
    <xf borderId="11" fillId="21" fontId="8" numFmtId="166" xfId="0" applyAlignment="1" applyBorder="1" applyFont="1" applyNumberFormat="1">
      <alignment horizontal="center" vertical="center"/>
    </xf>
    <xf borderId="11" fillId="21" fontId="31" numFmtId="0" xfId="0" applyAlignment="1" applyBorder="1" applyFont="1">
      <alignment horizontal="left" vertical="center"/>
    </xf>
    <xf borderId="5" fillId="22" fontId="6" numFmtId="0" xfId="0" applyAlignment="1" applyBorder="1" applyFill="1" applyFont="1">
      <alignment horizontal="left" readingOrder="0" vertical="center"/>
    </xf>
    <xf borderId="5" fillId="22" fontId="7" numFmtId="0" xfId="0" applyAlignment="1" applyBorder="1" applyFont="1">
      <alignment horizontal="right" vertical="center"/>
    </xf>
    <xf borderId="11" fillId="22" fontId="6" numFmtId="165" xfId="0" applyAlignment="1" applyBorder="1" applyFont="1" applyNumberFormat="1">
      <alignment horizontal="right" vertical="center"/>
    </xf>
    <xf borderId="11" fillId="22" fontId="8" numFmtId="0" xfId="0" applyBorder="1" applyFont="1"/>
    <xf borderId="11" fillId="23" fontId="9" numFmtId="0" xfId="0" applyAlignment="1" applyBorder="1" applyFill="1" applyFont="1">
      <alignment horizontal="center" vertical="center"/>
    </xf>
    <xf borderId="11" fillId="23" fontId="10" numFmtId="0" xfId="0" applyAlignment="1" applyBorder="1" applyFont="1">
      <alignment horizontal="center" vertical="center"/>
    </xf>
    <xf borderId="11" fillId="23" fontId="8" numFmtId="0" xfId="0" applyAlignment="1" applyBorder="1" applyFont="1">
      <alignment horizontal="left" readingOrder="0" shrinkToFit="0" vertical="center" wrapText="1"/>
    </xf>
    <xf borderId="11" fillId="23" fontId="8" numFmtId="166" xfId="0" applyAlignment="1" applyBorder="1" applyFont="1" applyNumberFormat="1">
      <alignment horizontal="center" readingOrder="0" vertical="center"/>
    </xf>
    <xf borderId="11" fillId="23" fontId="8" numFmtId="0" xfId="0" applyAlignment="1" applyBorder="1" applyFont="1">
      <alignment horizontal="center" readingOrder="0" vertical="center"/>
    </xf>
    <xf borderId="11" fillId="23" fontId="32" numFmtId="0" xfId="0" applyAlignment="1" applyBorder="1" applyFont="1">
      <alignment horizontal="left" readingOrder="0" vertical="center"/>
    </xf>
    <xf borderId="11" fillId="23" fontId="8" numFmtId="165" xfId="0" applyAlignment="1" applyBorder="1" applyFont="1" applyNumberFormat="1">
      <alignment horizontal="right" readingOrder="0" vertical="center"/>
    </xf>
    <xf borderId="11" fillId="23" fontId="8" numFmtId="165" xfId="0" applyAlignment="1" applyBorder="1" applyFont="1" applyNumberFormat="1">
      <alignment horizontal="right" vertical="center"/>
    </xf>
    <xf borderId="11" fillId="23" fontId="12" numFmtId="165" xfId="0" applyAlignment="1" applyBorder="1" applyFont="1" applyNumberFormat="1">
      <alignment horizontal="right" vertical="center"/>
    </xf>
    <xf borderId="11" fillId="23" fontId="8" numFmtId="0" xfId="0" applyAlignment="1" applyBorder="1" applyFont="1">
      <alignment horizontal="center" vertical="center"/>
    </xf>
    <xf borderId="11" fillId="23" fontId="13" numFmtId="0" xfId="0" applyAlignment="1" applyBorder="1" applyFont="1">
      <alignment horizontal="left" shrinkToFit="0" vertical="center" wrapText="1"/>
    </xf>
    <xf borderId="11" fillId="23" fontId="8" numFmtId="164" xfId="0" applyAlignment="1" applyBorder="1" applyFont="1" applyNumberFormat="1">
      <alignment horizontal="center" vertical="center"/>
    </xf>
    <xf borderId="11" fillId="23" fontId="8" numFmtId="0" xfId="0" applyAlignment="1" applyBorder="1" applyFont="1">
      <alignment horizontal="left" shrinkToFit="0" vertical="center" wrapText="1"/>
    </xf>
    <xf borderId="11" fillId="23" fontId="8" numFmtId="166" xfId="0" applyAlignment="1" applyBorder="1" applyFont="1" applyNumberFormat="1">
      <alignment horizontal="center" vertical="center"/>
    </xf>
    <xf borderId="11" fillId="23" fontId="33" numFmtId="0" xfId="0" applyAlignment="1" applyBorder="1" applyFont="1">
      <alignment horizontal="left" vertical="center"/>
    </xf>
    <xf borderId="5" fillId="24" fontId="6" numFmtId="0" xfId="0" applyAlignment="1" applyBorder="1" applyFill="1" applyFont="1">
      <alignment horizontal="left" vertical="center"/>
    </xf>
    <xf borderId="5" fillId="24" fontId="7" numFmtId="0" xfId="0" applyAlignment="1" applyBorder="1" applyFont="1">
      <alignment horizontal="right" vertical="center"/>
    </xf>
    <xf borderId="11" fillId="24" fontId="6" numFmtId="165" xfId="0" applyAlignment="1" applyBorder="1" applyFont="1" applyNumberFormat="1">
      <alignment horizontal="right" vertical="center"/>
    </xf>
    <xf borderId="11" fillId="24" fontId="8" numFmtId="0" xfId="0" applyBorder="1" applyFont="1"/>
    <xf borderId="11" fillId="25" fontId="9" numFmtId="0" xfId="0" applyAlignment="1" applyBorder="1" applyFill="1" applyFont="1">
      <alignment horizontal="center" vertical="center"/>
    </xf>
    <xf borderId="11" fillId="25" fontId="10" numFmtId="0" xfId="0" applyAlignment="1" applyBorder="1" applyFont="1">
      <alignment horizontal="center" vertical="center"/>
    </xf>
    <xf borderId="11" fillId="25" fontId="8" numFmtId="0" xfId="0" applyAlignment="1" applyBorder="1" applyFont="1">
      <alignment horizontal="left" shrinkToFit="0" vertical="center" wrapText="1"/>
    </xf>
    <xf borderId="11" fillId="25" fontId="8" numFmtId="166" xfId="0" applyAlignment="1" applyBorder="1" applyFont="1" applyNumberFormat="1">
      <alignment horizontal="center" vertical="center"/>
    </xf>
    <xf borderId="11" fillId="25" fontId="8" numFmtId="0" xfId="0" applyAlignment="1" applyBorder="1" applyFont="1">
      <alignment horizontal="center" vertical="center"/>
    </xf>
    <xf borderId="11" fillId="25" fontId="34" numFmtId="0" xfId="0" applyAlignment="1" applyBorder="1" applyFont="1">
      <alignment horizontal="left" vertical="center"/>
    </xf>
    <xf borderId="11" fillId="25" fontId="8" numFmtId="165" xfId="0" applyAlignment="1" applyBorder="1" applyFont="1" applyNumberFormat="1">
      <alignment horizontal="right" vertical="center"/>
    </xf>
    <xf borderId="11" fillId="25" fontId="12" numFmtId="165" xfId="0" applyAlignment="1" applyBorder="1" applyFont="1" applyNumberFormat="1">
      <alignment horizontal="right" vertical="center"/>
    </xf>
    <xf borderId="11" fillId="25" fontId="13" numFmtId="0" xfId="0" applyAlignment="1" applyBorder="1" applyFont="1">
      <alignment horizontal="left" shrinkToFit="0" vertical="center" wrapText="1"/>
    </xf>
    <xf borderId="11" fillId="25" fontId="8" numFmtId="164" xfId="0" applyAlignment="1" applyBorder="1" applyFont="1" applyNumberFormat="1">
      <alignment horizontal="center" vertical="center"/>
    </xf>
    <xf borderId="5" fillId="26" fontId="6" numFmtId="0" xfId="0" applyAlignment="1" applyBorder="1" applyFill="1" applyFont="1">
      <alignment horizontal="left" vertical="center"/>
    </xf>
    <xf borderId="5" fillId="26" fontId="7" numFmtId="0" xfId="0" applyAlignment="1" applyBorder="1" applyFont="1">
      <alignment horizontal="right" vertical="center"/>
    </xf>
    <xf borderId="11" fillId="26" fontId="6" numFmtId="165" xfId="0" applyAlignment="1" applyBorder="1" applyFont="1" applyNumberFormat="1">
      <alignment horizontal="right" vertical="center"/>
    </xf>
    <xf borderId="11" fillId="26" fontId="8" numFmtId="0" xfId="0" applyBorder="1" applyFont="1"/>
    <xf borderId="11" fillId="27" fontId="9" numFmtId="0" xfId="0" applyAlignment="1" applyBorder="1" applyFill="1" applyFont="1">
      <alignment horizontal="center" vertical="center"/>
    </xf>
    <xf borderId="11" fillId="27" fontId="10" numFmtId="0" xfId="0" applyAlignment="1" applyBorder="1" applyFont="1">
      <alignment horizontal="center" vertical="center"/>
    </xf>
    <xf borderId="11" fillId="27" fontId="8" numFmtId="0" xfId="0" applyAlignment="1" applyBorder="1" applyFont="1">
      <alignment horizontal="left" shrinkToFit="0" vertical="center" wrapText="1"/>
    </xf>
    <xf borderId="11" fillId="27" fontId="8" numFmtId="166" xfId="0" applyAlignment="1" applyBorder="1" applyFont="1" applyNumberFormat="1">
      <alignment horizontal="center" vertical="center"/>
    </xf>
    <xf borderId="11" fillId="27" fontId="8" numFmtId="0" xfId="0" applyAlignment="1" applyBorder="1" applyFont="1">
      <alignment horizontal="center" vertical="center"/>
    </xf>
    <xf borderId="11" fillId="27" fontId="35" numFmtId="0" xfId="0" applyAlignment="1" applyBorder="1" applyFont="1">
      <alignment horizontal="left" vertical="center"/>
    </xf>
    <xf borderId="11" fillId="27" fontId="8" numFmtId="165" xfId="0" applyAlignment="1" applyBorder="1" applyFont="1" applyNumberFormat="1">
      <alignment horizontal="right" vertical="center"/>
    </xf>
    <xf borderId="11" fillId="27" fontId="12" numFmtId="165" xfId="0" applyAlignment="1" applyBorder="1" applyFont="1" applyNumberFormat="1">
      <alignment horizontal="right" vertical="center"/>
    </xf>
    <xf borderId="11" fillId="27" fontId="13" numFmtId="0" xfId="0" applyAlignment="1" applyBorder="1" applyFont="1">
      <alignment horizontal="left" shrinkToFit="0" vertical="center" wrapText="1"/>
    </xf>
    <xf borderId="11" fillId="27" fontId="8" numFmtId="164" xfId="0" applyAlignment="1" applyBorder="1" applyFont="1" applyNumberFormat="1">
      <alignment horizontal="center" vertical="center"/>
    </xf>
    <xf borderId="5" fillId="28" fontId="6" numFmtId="0" xfId="0" applyAlignment="1" applyBorder="1" applyFill="1" applyFont="1">
      <alignment horizontal="left" vertical="center"/>
    </xf>
    <xf borderId="5" fillId="28" fontId="7" numFmtId="0" xfId="0" applyAlignment="1" applyBorder="1" applyFont="1">
      <alignment horizontal="right" vertical="center"/>
    </xf>
    <xf borderId="11" fillId="28" fontId="6" numFmtId="165" xfId="0" applyAlignment="1" applyBorder="1" applyFont="1" applyNumberFormat="1">
      <alignment horizontal="right" vertical="center"/>
    </xf>
    <xf borderId="11" fillId="28" fontId="8" numFmtId="0" xfId="0" applyBorder="1" applyFont="1"/>
    <xf borderId="11" fillId="29" fontId="9" numFmtId="0" xfId="0" applyAlignment="1" applyBorder="1" applyFill="1" applyFont="1">
      <alignment horizontal="center" vertical="center"/>
    </xf>
    <xf borderId="11" fillId="29" fontId="10" numFmtId="0" xfId="0" applyAlignment="1" applyBorder="1" applyFont="1">
      <alignment horizontal="center" vertical="center"/>
    </xf>
    <xf borderId="11" fillId="29" fontId="8" numFmtId="0" xfId="0" applyAlignment="1" applyBorder="1" applyFont="1">
      <alignment horizontal="left" readingOrder="0" shrinkToFit="0" vertical="center" wrapText="1"/>
    </xf>
    <xf borderId="11" fillId="29" fontId="8" numFmtId="166" xfId="0" applyAlignment="1" applyBorder="1" applyFont="1" applyNumberFormat="1">
      <alignment horizontal="center" readingOrder="0" vertical="center"/>
    </xf>
    <xf borderId="11" fillId="29" fontId="8" numFmtId="0" xfId="0" applyAlignment="1" applyBorder="1" applyFont="1">
      <alignment horizontal="center" readingOrder="0" vertical="center"/>
    </xf>
    <xf borderId="11" fillId="29" fontId="36" numFmtId="0" xfId="0" applyAlignment="1" applyBorder="1" applyFont="1">
      <alignment horizontal="left" vertical="center"/>
    </xf>
    <xf borderId="11" fillId="29" fontId="8" numFmtId="165" xfId="0" applyAlignment="1" applyBorder="1" applyFont="1" applyNumberFormat="1">
      <alignment horizontal="right" readingOrder="0" vertical="center"/>
    </xf>
    <xf borderId="11" fillId="29" fontId="8" numFmtId="165" xfId="0" applyAlignment="1" applyBorder="1" applyFont="1" applyNumberFormat="1">
      <alignment horizontal="right" vertical="center"/>
    </xf>
    <xf borderId="11" fillId="29" fontId="12" numFmtId="165" xfId="0" applyAlignment="1" applyBorder="1" applyFont="1" applyNumberFormat="1">
      <alignment horizontal="right" vertical="center"/>
    </xf>
    <xf borderId="11" fillId="29" fontId="8" numFmtId="0" xfId="0" applyAlignment="1" applyBorder="1" applyFont="1">
      <alignment horizontal="center" vertical="center"/>
    </xf>
    <xf borderId="11" fillId="29" fontId="13" numFmtId="0" xfId="0" applyAlignment="1" applyBorder="1" applyFont="1">
      <alignment horizontal="left" shrinkToFit="0" vertical="center" wrapText="1"/>
    </xf>
    <xf borderId="11" fillId="29" fontId="8" numFmtId="164" xfId="0" applyAlignment="1" applyBorder="1" applyFont="1" applyNumberFormat="1">
      <alignment horizontal="center" vertical="center"/>
    </xf>
    <xf borderId="11" fillId="8" fontId="10" numFmtId="0" xfId="0" applyAlignment="1" applyBorder="1" applyFont="1">
      <alignment horizontal="center" readingOrder="0" vertical="center"/>
    </xf>
    <xf borderId="5" fillId="30" fontId="37" numFmtId="0" xfId="0" applyAlignment="1" applyBorder="1" applyFill="1" applyFont="1">
      <alignment horizontal="right" vertical="center"/>
    </xf>
    <xf borderId="11" fillId="30" fontId="37" numFmtId="165" xfId="0" applyAlignment="1" applyBorder="1" applyFont="1" applyNumberFormat="1">
      <alignment horizontal="right" vertical="center"/>
    </xf>
    <xf borderId="11" fillId="30" fontId="37" numFmtId="0" xfId="0" applyBorder="1" applyFont="1"/>
    <xf borderId="0" fillId="0" fontId="20" numFmtId="165" xfId="0" applyFont="1" applyNumberFormat="1"/>
    <xf borderId="11" fillId="7" fontId="8" numFmtId="0" xfId="0" applyAlignment="1" applyBorder="1" applyFont="1">
      <alignment horizontal="left" shrinkToFit="0" vertical="center" wrapText="1"/>
    </xf>
    <xf borderId="11" fillId="7" fontId="8" numFmtId="166" xfId="0" applyAlignment="1" applyBorder="1" applyFont="1" applyNumberFormat="1">
      <alignment horizontal="center" vertical="center"/>
    </xf>
    <xf borderId="11" fillId="11" fontId="8" numFmtId="166" xfId="0" applyAlignment="1" applyBorder="1" applyFont="1" applyNumberFormat="1">
      <alignment horizontal="center" vertical="center"/>
    </xf>
    <xf borderId="11" fillId="11" fontId="8" numFmtId="0" xfId="0" applyAlignment="1" applyBorder="1" applyFont="1">
      <alignment horizontal="left" shrinkToFit="0" vertical="center" wrapText="1"/>
    </xf>
    <xf borderId="11" fillId="19" fontId="8" numFmtId="0" xfId="0" applyAlignment="1" applyBorder="1" applyFont="1">
      <alignment horizontal="left" shrinkToFit="0" vertical="center" wrapText="1"/>
    </xf>
    <xf borderId="11" fillId="19" fontId="8" numFmtId="166" xfId="0" applyAlignment="1" applyBorder="1" applyFont="1" applyNumberFormat="1">
      <alignment horizontal="center" vertical="center"/>
    </xf>
    <xf borderId="11" fillId="29" fontId="8" numFmtId="0" xfId="0" applyAlignment="1" applyBorder="1" applyFont="1">
      <alignment horizontal="left" shrinkToFit="0" vertical="center" wrapText="1"/>
    </xf>
    <xf borderId="11" fillId="29" fontId="8" numFmtId="166" xfId="0" applyAlignment="1" applyBorder="1" applyFont="1" applyNumberFormat="1">
      <alignment horizontal="center" vertical="center"/>
    </xf>
    <xf borderId="0" fillId="0" fontId="20" numFmtId="0" xfId="0" applyAlignment="1" applyFont="1">
      <alignment readingOrder="0" shrinkToFit="0" wrapText="1"/>
    </xf>
    <xf borderId="11" fillId="19" fontId="9" numFmtId="0" xfId="0" applyAlignment="1" applyBorder="1" applyFont="1">
      <alignment horizontal="center" readingOrder="0" vertical="center"/>
    </xf>
    <xf borderId="11" fillId="19" fontId="10" numFmtId="0" xfId="0" applyAlignment="1" applyBorder="1" applyFont="1">
      <alignment horizontal="center" readingOrder="0" vertical="center"/>
    </xf>
    <xf borderId="8" fillId="19" fontId="13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17" fillId="0" fontId="2" numFmtId="0" xfId="0" applyBorder="1" applyFont="1"/>
    <xf borderId="0" fillId="0" fontId="20" numFmtId="0" xfId="0" applyFont="1"/>
    <xf borderId="11" fillId="17" fontId="9" numFmtId="0" xfId="0" applyAlignment="1" applyBorder="1" applyFont="1">
      <alignment horizontal="center" readingOrder="0" vertical="center"/>
    </xf>
    <xf borderId="11" fillId="17" fontId="10" numFmtId="0" xfId="0" applyAlignment="1" applyBorder="1" applyFont="1">
      <alignment horizontal="center" readingOrder="0" vertical="center"/>
    </xf>
    <xf borderId="0" fillId="8" fontId="17" numFmtId="0" xfId="0" applyAlignment="1" applyFont="1">
      <alignment horizontal="right" vertical="center"/>
    </xf>
    <xf borderId="0" fillId="8" fontId="12" numFmtId="0" xfId="0" applyFont="1"/>
    <xf borderId="0" fillId="8" fontId="12" numFmtId="165" xfId="0" applyAlignment="1" applyFont="1" applyNumberFormat="1">
      <alignment horizontal="right" vertical="center"/>
    </xf>
    <xf borderId="0" fillId="8" fontId="18" numFmtId="165" xfId="0" applyAlignment="1" applyFont="1" applyNumberFormat="1">
      <alignment horizontal="right" vertical="center"/>
    </xf>
    <xf borderId="0" fillId="8" fontId="20" numFmtId="0" xfId="0" applyFont="1"/>
    <xf borderId="11" fillId="15" fontId="9" numFmtId="0" xfId="0" applyAlignment="1" applyBorder="1" applyFont="1">
      <alignment horizontal="center" readingOrder="0" vertical="center"/>
    </xf>
    <xf borderId="11" fillId="15" fontId="10" numFmtId="0" xfId="0" applyAlignment="1" applyBorder="1" applyFont="1">
      <alignment horizontal="center" readingOrder="0" vertical="center"/>
    </xf>
    <xf borderId="11" fillId="21" fontId="9" numFmtId="0" xfId="0" applyAlignment="1" applyBorder="1" applyFont="1">
      <alignment horizontal="center" readingOrder="0" vertical="center"/>
    </xf>
    <xf borderId="11" fillId="21" fontId="10" numFmtId="0" xfId="0" applyAlignment="1" applyBorder="1" applyFont="1">
      <alignment horizontal="center" readingOrder="0" vertical="center"/>
    </xf>
    <xf borderId="11" fillId="23" fontId="9" numFmtId="0" xfId="0" applyAlignment="1" applyBorder="1" applyFont="1">
      <alignment horizontal="center" readingOrder="0" vertical="center"/>
    </xf>
    <xf borderId="11" fillId="23" fontId="10" numFmtId="0" xfId="0" applyAlignment="1" applyBorder="1" applyFont="1">
      <alignment horizontal="center" readingOrder="0" vertical="center"/>
    </xf>
    <xf borderId="11" fillId="11" fontId="9" numFmtId="0" xfId="0" applyAlignment="1" applyBorder="1" applyFont="1">
      <alignment horizontal="center" readingOrder="0" vertical="center"/>
    </xf>
    <xf borderId="11" fillId="11" fontId="10" numFmtId="0" xfId="0" applyAlignment="1" applyBorder="1" applyFont="1">
      <alignment horizontal="center" readingOrder="0" vertical="center"/>
    </xf>
    <xf borderId="11" fillId="29" fontId="10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7">
    <dxf>
      <font>
        <color rgb="FF2C5F2D"/>
      </font>
      <fill>
        <patternFill patternType="solid">
          <fgColor rgb="FFEAF7E1"/>
          <bgColor rgb="FFEAF7E1"/>
        </patternFill>
      </fill>
      <border/>
    </dxf>
    <dxf>
      <font>
        <color rgb="FF9C0006"/>
      </font>
      <fill>
        <patternFill patternType="solid">
          <fgColor rgb="FFFBE3E4"/>
          <bgColor rgb="FFFBE3E4"/>
        </patternFill>
      </fill>
      <border/>
    </dxf>
    <dxf>
      <font>
        <b/>
        <color rgb="FF006100"/>
      </font>
      <fill>
        <patternFill patternType="solid">
          <fgColor rgb="FFC6EFCE"/>
          <bgColor rgb="FFC6EFCE"/>
        </patternFill>
      </fill>
      <border/>
    </dxf>
    <dxf>
      <font>
        <b/>
        <color rgb="FF9C5700"/>
      </font>
      <fill>
        <patternFill patternType="solid">
          <fgColor rgb="FFFFEB9C"/>
          <bgColor rgb="FFFFEB9C"/>
        </patternFill>
      </fill>
      <border/>
    </dxf>
    <dxf>
      <font>
        <b/>
        <color rgb="FF595959"/>
      </font>
      <fill>
        <patternFill patternType="solid">
          <fgColor rgb="FFF2F2F2"/>
          <bgColor rgb="FFF2F2F2"/>
        </patternFill>
      </fill>
      <border/>
    </dxf>
    <dxf>
      <font>
        <b/>
        <color rgb="FF9C0006"/>
      </font>
      <fill>
        <patternFill patternType="solid">
          <fgColor rgb="FFFFC7CE"/>
          <bgColor rgb="FFFFC7CE"/>
        </patternFill>
      </fill>
      <border/>
    </dxf>
    <dxf>
      <font>
        <b/>
        <color rgb="FF974706"/>
      </font>
      <fill>
        <patternFill patternType="solid">
          <fgColor rgb="FFFFD9B3"/>
          <bgColor rgb="FFFFD9B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isplaysales.com/products/6-menorah-ground-mount-hanukkah-decoration?_pos=1&amp;_sid=6c6dda4cb&amp;_ss=r" TargetMode="External"/><Relationship Id="rId22" Type="http://schemas.openxmlformats.org/officeDocument/2006/relationships/hyperlink" Target="https://displaysales.com/products/30-ft-panel-christmas-tree?variant=44745004056757" TargetMode="External"/><Relationship Id="rId21" Type="http://schemas.openxmlformats.org/officeDocument/2006/relationships/hyperlink" Target="https://displaysales.com/products/17-walkthrough-package-with-film-bow" TargetMode="External"/><Relationship Id="rId24" Type="http://schemas.openxmlformats.org/officeDocument/2006/relationships/hyperlink" Target="https://displaysales.com/products/10-ft-santas-ultra-luxe-garland-sleigh" TargetMode="External"/><Relationship Id="rId23" Type="http://schemas.openxmlformats.org/officeDocument/2006/relationships/hyperlink" Target="https://displaysales.com/products/4-ft-3d-nativity-star-led-commercial-tree-topper?_pos=2&amp;_sid=59a3978ed&amp;_ss=r" TargetMode="External"/><Relationship Id="rId1" Type="http://schemas.openxmlformats.org/officeDocument/2006/relationships/hyperlink" Target="https://displaysales.com/products/6-ft-candy-cane-swirl-silhouette-christmas-pole-mounted-decoration?variant=52151903092917" TargetMode="External"/><Relationship Id="rId2" Type="http://schemas.openxmlformats.org/officeDocument/2006/relationships/hyperlink" Target="https://displaysales.com/products/5-ft-gift-box-silhouette-christmas-pole-mounted-decoration?variant=52151947231413" TargetMode="External"/><Relationship Id="rId3" Type="http://schemas.openxmlformats.org/officeDocument/2006/relationships/hyperlink" Target="https://displaysales.com/products/6-ft-snowman-christmas-pole-mounted-decoration?variant=52151903191221" TargetMode="External"/><Relationship Id="rId4" Type="http://schemas.openxmlformats.org/officeDocument/2006/relationships/hyperlink" Target="https://displaysales.com/products/6-ft-zig-zag-tree-silhouette-christmas-pole-mounted-decoration?_pos=3&amp;_sid=fd3d96b0a&amp;_ss=r" TargetMode="External"/><Relationship Id="rId9" Type="http://schemas.openxmlformats.org/officeDocument/2006/relationships/hyperlink" Target="https://displaysales.com/products/4-ft-candy-cane-bow-sil-houette-christmas-pole-mounted-decoration?variant=52151904010421" TargetMode="External"/><Relationship Id="rId26" Type="http://schemas.openxmlformats.org/officeDocument/2006/relationships/hyperlink" Target="https://displaysales.com/products/4-ft-designer-star-silhouette-christmas-pole-mounted-decoration?variant=52151897981109" TargetMode="External"/><Relationship Id="rId25" Type="http://schemas.openxmlformats.org/officeDocument/2006/relationships/hyperlink" Target="https://displaysales.com/products/6-ft-triple-star-silhouette-christmas-pole-mounted-decoration?variant=52151902011573" TargetMode="External"/><Relationship Id="rId27" Type="http://schemas.openxmlformats.org/officeDocument/2006/relationships/drawing" Target="../drawings/drawing1.xml"/><Relationship Id="rId5" Type="http://schemas.openxmlformats.org/officeDocument/2006/relationships/hyperlink" Target="https://displaysales.com/products/6-ft-double-poinsettia-silhouette-christmas-pole-mounted-decoration?variant=52151901618357" TargetMode="External"/><Relationship Id="rId6" Type="http://schemas.openxmlformats.org/officeDocument/2006/relationships/hyperlink" Target="https://displaysales.com/products/6-ft-single-bell-silhouette-christmas-pole-mounted-decoration?_pos=3&amp;_sid=f985e9114&amp;_ss=r" TargetMode="External"/><Relationship Id="rId7" Type="http://schemas.openxmlformats.org/officeDocument/2006/relationships/hyperlink" Target="https://displaysales.com/products/6-ft-christmas-stocking-silhouette-christmas-pole-mounted-decoration?_pos=1&amp;_sid=905c21a50&amp;_ss=r" TargetMode="External"/><Relationship Id="rId8" Type="http://schemas.openxmlformats.org/officeDocument/2006/relationships/hyperlink" Target="https://displaysales.com/products/6-ft-angel-silhouette-christmas-pole-mounted-decoration?variant=52151902863541" TargetMode="External"/><Relationship Id="rId11" Type="http://schemas.openxmlformats.org/officeDocument/2006/relationships/hyperlink" Target="https://displaysales.com/products/6-ft-toy-soldier-silhouette-christmas-pole-mounted-decoration?_pos=2&amp;_sid=6692f5385&amp;_ss=r" TargetMode="External"/><Relationship Id="rId10" Type="http://schemas.openxmlformats.org/officeDocument/2006/relationships/hyperlink" Target="https://displaysales.com/products/6-ft-candle-with-halo-silhouette-christmas-pole-mounted-decoration?variant=52151954702517" TargetMode="External"/><Relationship Id="rId13" Type="http://schemas.openxmlformats.org/officeDocument/2006/relationships/hyperlink" Target="https://displaysales.com/products/6-ft-christmas-tree-silhouette-christmas-pole-mounted-decoration" TargetMode="External"/><Relationship Id="rId12" Type="http://schemas.openxmlformats.org/officeDocument/2006/relationships/hyperlink" Target="https://displaysales.com/products/6-ft-reindeer-silhouette-christmas-pole-mounted-decoration?variant=52151901782197" TargetMode="External"/><Relationship Id="rId15" Type="http://schemas.openxmlformats.org/officeDocument/2006/relationships/hyperlink" Target="https://displaysales.com/products/6-ft-christmas-stocking-silhouette-christmas-pole-mounted-decoration?_pos=1&amp;_sid=905c21a50&amp;_ss=r" TargetMode="External"/><Relationship Id="rId14" Type="http://schemas.openxmlformats.org/officeDocument/2006/relationships/hyperlink" Target="https://displaysales.com/products/6-ft-candy-cane-swirl-silhouette-christmas-pole-mounted-decoration?variant=52151903092917" TargetMode="External"/><Relationship Id="rId17" Type="http://schemas.openxmlformats.org/officeDocument/2006/relationships/hyperlink" Target="https://displaysales.com/products/6-ft-diamond-snowflake-silhouette-christmas-ground-mounted-decoration?variant=52151923081397" TargetMode="External"/><Relationship Id="rId16" Type="http://schemas.openxmlformats.org/officeDocument/2006/relationships/hyperlink" Target="https://displaysales.com/products/5-5-ft-four-falling-stars-silhouette-christmas-pole-mounted-decoration?_pos=1&amp;_sid=65dda4e2b&amp;_ss=r" TargetMode="External"/><Relationship Id="rId19" Type="http://schemas.openxmlformats.org/officeDocument/2006/relationships/hyperlink" Target="https://displaysales.com/products/4-ft-candy-cane-bow-sil-houette-christmas-pole-mounted-decoration?variant=52151904010421" TargetMode="External"/><Relationship Id="rId18" Type="http://schemas.openxmlformats.org/officeDocument/2006/relationships/hyperlink" Target="https://displaysales.com/products/6-ft-candy-cane-swirl-silhouette-christmas-pole-mounted-decoration?variant=52151903092917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isplaysales-my.sharepoint.com/:i:/p/bburtyk/IQCe9S42e3YPRqKPc_KKBnixAU06ejfbnNg9StQfEX9KTHA?e=xRmbO0" TargetMode="External"/><Relationship Id="rId2" Type="http://schemas.openxmlformats.org/officeDocument/2006/relationships/hyperlink" Target="https://displaysales-my.sharepoint.com/:i:/p/bburtyk/IQCe9S42e3YPRqKPc_KKBnixAU06ejfbnNg9StQfEX9KTHA?e=xRmbO0" TargetMode="External"/><Relationship Id="rId3" Type="http://schemas.openxmlformats.org/officeDocument/2006/relationships/hyperlink" Target="https://displaysales-my.sharepoint.com/:i:/p/bburtyk/IQCe9S42e3YPRqKPc_KKBnixAU06ejfbnNg9StQfEX9KTHA?e=xRmbO0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20" Type="http://schemas.openxmlformats.org/officeDocument/2006/relationships/hyperlink" Target="https://displaysales.com/products/17-walkthrough-package-with-film-bow" TargetMode="External"/><Relationship Id="rId22" Type="http://schemas.openxmlformats.org/officeDocument/2006/relationships/hyperlink" Target="https://displaysales.com/products/4-ft-3d-nativity-star-led-commercial-tree-topper?_pos=2&amp;_sid=59a3978ed&amp;_ss=r" TargetMode="External"/><Relationship Id="rId21" Type="http://schemas.openxmlformats.org/officeDocument/2006/relationships/hyperlink" Target="https://displaysales.com/products/30-ft-panel-christmas-tree?variant=44745004056757" TargetMode="External"/><Relationship Id="rId24" Type="http://schemas.openxmlformats.org/officeDocument/2006/relationships/drawing" Target="../drawings/drawing4.xml"/><Relationship Id="rId23" Type="http://schemas.openxmlformats.org/officeDocument/2006/relationships/hyperlink" Target="https://displaysales.com/products/10-ft-santas-ultra-luxe-garland-sleigh" TargetMode="External"/><Relationship Id="rId1" Type="http://schemas.openxmlformats.org/officeDocument/2006/relationships/hyperlink" Target="https://displaysales.com/products/6-ft-candy-cane-swirl-silhouette-christmas-pole-mounted-decoration?variant=52151903092917" TargetMode="External"/><Relationship Id="rId2" Type="http://schemas.openxmlformats.org/officeDocument/2006/relationships/hyperlink" Target="https://displaysales.com/products/5-ft-gift-box-silhouette-christmas-pole-mounted-decoration?variant=52151947231413" TargetMode="External"/><Relationship Id="rId3" Type="http://schemas.openxmlformats.org/officeDocument/2006/relationships/hyperlink" Target="https://displaysales.com/products/6-ft-snowman-christmas-pole-mounted-decoration?variant=52151903191221" TargetMode="External"/><Relationship Id="rId4" Type="http://schemas.openxmlformats.org/officeDocument/2006/relationships/hyperlink" Target="https://displaysales.com/products/6-ft-zig-zag-tree-silhouette-christmas-pole-mounted-decoration?_pos=3&amp;_sid=fd3d96b0a&amp;_ss=r" TargetMode="External"/><Relationship Id="rId9" Type="http://schemas.openxmlformats.org/officeDocument/2006/relationships/hyperlink" Target="https://displaysales.com/products/4-ft-candy-cane-bow-sil-houette-christmas-pole-mounted-decoration?variant=52151904010421" TargetMode="External"/><Relationship Id="rId5" Type="http://schemas.openxmlformats.org/officeDocument/2006/relationships/hyperlink" Target="https://displaysales.com/products/6-ft-double-poinsettia-silhouette-christmas-pole-mounted-decoration?variant=52151901618357" TargetMode="External"/><Relationship Id="rId6" Type="http://schemas.openxmlformats.org/officeDocument/2006/relationships/hyperlink" Target="https://displaysales.com/products/6-ft-single-bell-silhouette-christmas-pole-mounted-decoration?_pos=3&amp;_sid=f985e9114&amp;_ss=r" TargetMode="External"/><Relationship Id="rId7" Type="http://schemas.openxmlformats.org/officeDocument/2006/relationships/hyperlink" Target="https://displaysales.com/products/6-ft-christmas-stocking-silhouette-christmas-pole-mounted-decoration?_pos=1&amp;_sid=905c21a50&amp;_ss=r" TargetMode="External"/><Relationship Id="rId8" Type="http://schemas.openxmlformats.org/officeDocument/2006/relationships/hyperlink" Target="https://displaysales.com/products/6-ft-angel-silhouette-christmas-pole-mounted-decoration?variant=52151902863541" TargetMode="External"/><Relationship Id="rId11" Type="http://schemas.openxmlformats.org/officeDocument/2006/relationships/hyperlink" Target="https://displaysales.com/products/6-ft-toy-soldier-silhouette-christmas-pole-mounted-decoration?_pos=2&amp;_sid=6692f5385&amp;_ss=r" TargetMode="External"/><Relationship Id="rId10" Type="http://schemas.openxmlformats.org/officeDocument/2006/relationships/hyperlink" Target="https://displaysales.com/products/6-ft-candle-with-halo-silhouette-christmas-pole-mounted-decoration?variant=52151954702517" TargetMode="External"/><Relationship Id="rId13" Type="http://schemas.openxmlformats.org/officeDocument/2006/relationships/hyperlink" Target="https://displaysales.com/products/6-ft-christmas-tree-silhouette-christmas-pole-mounted-decoration" TargetMode="External"/><Relationship Id="rId12" Type="http://schemas.openxmlformats.org/officeDocument/2006/relationships/hyperlink" Target="https://displaysales.com/products/6-ft-reindeer-silhouette-christmas-pole-mounted-decoration?variant=52151901782197" TargetMode="External"/><Relationship Id="rId15" Type="http://schemas.openxmlformats.org/officeDocument/2006/relationships/hyperlink" Target="https://displaysales.com/products/6-ft-christmas-stocking-silhouette-christmas-pole-mounted-decoration?_pos=1&amp;_sid=905c21a50&amp;_ss=r" TargetMode="External"/><Relationship Id="rId14" Type="http://schemas.openxmlformats.org/officeDocument/2006/relationships/hyperlink" Target="https://displaysales.com/products/6-ft-candy-cane-swirl-silhouette-christmas-pole-mounted-decoration?variant=52151903092917" TargetMode="External"/><Relationship Id="rId17" Type="http://schemas.openxmlformats.org/officeDocument/2006/relationships/hyperlink" Target="https://displaysales-my.sharepoint.com/:i:/p/bburtyk/IQD6IJ6lp7z6SYLOjLyeP9qKARxPoYXHJuDkqHmdevqUE30?e=a6TsEs" TargetMode="External"/><Relationship Id="rId16" Type="http://schemas.openxmlformats.org/officeDocument/2006/relationships/hyperlink" Target="https://displaysales-my.sharepoint.com/:i:/p/bburtyk/IQD6IJ6lp7z6SYLOjLyeP9qKARxPoYXHJuDkqHmdevqUE30?e=a6TsEs" TargetMode="External"/><Relationship Id="rId19" Type="http://schemas.openxmlformats.org/officeDocument/2006/relationships/hyperlink" Target="https://displaysales.com/products/6-menorah-ground-mount-hanukkah-decoration?_pos=1&amp;_sid=6c6dda4cb&amp;_ss=r" TargetMode="External"/><Relationship Id="rId18" Type="http://schemas.openxmlformats.org/officeDocument/2006/relationships/hyperlink" Target="https://displaysales-my.sharepoint.com/:i:/p/bburtyk/IQD6IJ6lp7z6SYLOjLyeP9qKARxPoYXHJuDkqHmdevqUE30?e=a6TsEs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isplaysales-my.sharepoint.com/:i:/p/bburtyk/IQCe9S42e3YPRqKPc_KKBnixAU06ejfbnNg9StQfEX9KTHA?e=xRmbO0" TargetMode="External"/><Relationship Id="rId2" Type="http://schemas.openxmlformats.org/officeDocument/2006/relationships/hyperlink" Target="https://displaysales-my.sharepoint.com/:i:/p/bburtyk/IQCe9S42e3YPRqKPc_KKBnixAU06ejfbnNg9StQfEX9KTHA?e=xRmbO0" TargetMode="External"/><Relationship Id="rId3" Type="http://schemas.openxmlformats.org/officeDocument/2006/relationships/hyperlink" Target="https://displaysales-my.sharepoint.com/:i:/p/bburtyk/IQCe9S42e3YPRqKPc_KKBnixAU06ejfbnNg9StQfEX9KTHA?e=xRmbO0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isplaysales.com/products/6-ft-candy-cane-swirl-silhouette-christmas-pole-mounted-decoration?variant=52151903092917" TargetMode="External"/><Relationship Id="rId2" Type="http://schemas.openxmlformats.org/officeDocument/2006/relationships/hyperlink" Target="https://displaysales.com/products/4-ft-candy-cane-bow-sil-houette-christmas-pole-mounted-decoration?variant=52151904010421" TargetMode="External"/><Relationship Id="rId3" Type="http://schemas.openxmlformats.org/officeDocument/2006/relationships/hyperlink" Target="https://displaysales.com/products/6-ft-diamond-snowflake-silhouette-christmas-ground-mounted-decoration?variant=52151923081397" TargetMode="External"/><Relationship Id="rId4" Type="http://schemas.openxmlformats.org/officeDocument/2006/relationships/hyperlink" Target="https://displaysales.com/products/5-5-ft-four-falling-stars-silhouette-christmas-pole-mounted-decoration?_pos=1&amp;_sid=65dda4e2b&amp;_ss=r" TargetMode="External"/><Relationship Id="rId9" Type="http://schemas.openxmlformats.org/officeDocument/2006/relationships/hyperlink" Target="https://displaysales-my.sharepoint.com/:i:/p/bburtyk/IQBVOtYZ4_5uTY26eWgtgCpJAUrvKXdcBjcP_wTPoNr8jTs?e=Hvdvcc" TargetMode="External"/><Relationship Id="rId5" Type="http://schemas.openxmlformats.org/officeDocument/2006/relationships/hyperlink" Target="https://displaysales.com/products/6-ft-triple-star-silhouette-christmas-pole-mounted-decoration?variant=52151902011573" TargetMode="External"/><Relationship Id="rId6" Type="http://schemas.openxmlformats.org/officeDocument/2006/relationships/hyperlink" Target="https://displaysales.com/products/4-ft-designer-star-silhouette-christmas-pole-mounted-decoration?variant=52151897981109" TargetMode="External"/><Relationship Id="rId7" Type="http://schemas.openxmlformats.org/officeDocument/2006/relationships/hyperlink" Target="https://displaysales.com/products/4-ft-designer-star-silhouette-christmas-pole-mounted-decoration?variant=52151897981109" TargetMode="External"/><Relationship Id="rId8" Type="http://schemas.openxmlformats.org/officeDocument/2006/relationships/hyperlink" Target="https://displaysales.com/products/5-ft-fancy-forked-snowflake-silhouette-christmas-ground-mounted-decoration?variant=52151970005173" TargetMode="External"/><Relationship Id="rId10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4.38"/>
    <col customWidth="1" min="3" max="3" width="29.75"/>
    <col customWidth="1" min="4" max="4" width="6.13"/>
    <col customWidth="1" min="5" max="5" width="15.75"/>
    <col customWidth="1" min="6" max="6" width="22.75"/>
    <col customWidth="1" min="7" max="7" width="12.25"/>
    <col customWidth="1" min="8" max="8" width="14.0"/>
    <col customWidth="1" min="9" max="9" width="12.25"/>
    <col customWidth="1" min="10" max="11" width="14.0"/>
    <col customWidth="1" min="12" max="13" width="12.25"/>
    <col customWidth="1" min="14" max="14" width="28.0"/>
    <col customWidth="1" min="15" max="15" width="12.25"/>
    <col customWidth="1" min="16" max="26" width="7.63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1.75" customHeight="1">
      <c r="A2" s="4" t="s">
        <v>1</v>
      </c>
      <c r="B2" s="5" t="s">
        <v>2</v>
      </c>
      <c r="C2" s="6"/>
      <c r="D2" s="6"/>
      <c r="E2" s="7"/>
      <c r="F2" s="4" t="s">
        <v>3</v>
      </c>
      <c r="G2" s="8"/>
      <c r="H2" s="6"/>
      <c r="I2" s="6"/>
      <c r="J2" s="7"/>
      <c r="K2" s="4" t="s">
        <v>4</v>
      </c>
      <c r="L2" s="8"/>
      <c r="M2" s="6"/>
      <c r="N2" s="6"/>
      <c r="O2" s="7"/>
    </row>
    <row r="3" ht="21.75" customHeight="1">
      <c r="A3" s="4" t="s">
        <v>5</v>
      </c>
      <c r="B3" s="9"/>
      <c r="C3" s="6"/>
      <c r="D3" s="6"/>
      <c r="E3" s="7"/>
      <c r="F3" s="4" t="s">
        <v>6</v>
      </c>
      <c r="G3" s="5" t="s">
        <v>7</v>
      </c>
      <c r="H3" s="6"/>
      <c r="I3" s="6"/>
      <c r="J3" s="7"/>
      <c r="K3" s="4" t="s">
        <v>8</v>
      </c>
      <c r="L3" s="8" t="s">
        <v>9</v>
      </c>
      <c r="M3" s="6"/>
      <c r="N3" s="6"/>
      <c r="O3" s="7"/>
    </row>
    <row r="4" ht="7.5" customHeight="1"/>
    <row r="5" ht="24.0" customHeight="1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1" t="s">
        <v>16</v>
      </c>
      <c r="H5" s="12"/>
      <c r="I5" s="11" t="s">
        <v>17</v>
      </c>
      <c r="J5" s="12"/>
      <c r="K5" s="10" t="s">
        <v>18</v>
      </c>
      <c r="L5" s="10" t="s">
        <v>19</v>
      </c>
      <c r="M5" s="10" t="s">
        <v>20</v>
      </c>
      <c r="N5" s="10" t="s">
        <v>21</v>
      </c>
      <c r="O5" s="10" t="s">
        <v>22</v>
      </c>
    </row>
    <row r="6" ht="21.75" customHeight="1">
      <c r="A6" s="13"/>
      <c r="B6" s="13"/>
      <c r="C6" s="13"/>
      <c r="D6" s="13"/>
      <c r="E6" s="13"/>
      <c r="F6" s="13"/>
      <c r="G6" s="14" t="s">
        <v>23</v>
      </c>
      <c r="H6" s="14" t="s">
        <v>24</v>
      </c>
      <c r="I6" s="14" t="s">
        <v>23</v>
      </c>
      <c r="J6" s="14" t="s">
        <v>24</v>
      </c>
      <c r="K6" s="13"/>
      <c r="L6" s="13"/>
      <c r="M6" s="13"/>
      <c r="N6" s="13"/>
      <c r="O6" s="13"/>
    </row>
    <row r="7" ht="24.0" customHeight="1">
      <c r="A7" s="15" t="s">
        <v>25</v>
      </c>
      <c r="B7" s="6"/>
      <c r="C7" s="6"/>
      <c r="D7" s="6"/>
      <c r="E7" s="6"/>
      <c r="F7" s="12"/>
      <c r="G7" s="16" t="s">
        <v>26</v>
      </c>
      <c r="H7" s="6"/>
      <c r="I7" s="6"/>
      <c r="J7" s="12"/>
      <c r="K7" s="17">
        <f>SUM(K8:K13)</f>
        <v>68410</v>
      </c>
      <c r="L7" s="18"/>
      <c r="M7" s="18"/>
      <c r="N7" s="18"/>
      <c r="O7" s="18"/>
    </row>
    <row r="8" ht="21.75" customHeight="1">
      <c r="A8" s="19" t="s">
        <v>27</v>
      </c>
      <c r="B8" s="20">
        <f t="shared" ref="B8:B20" si="1">ROW()-8+1</f>
        <v>1</v>
      </c>
      <c r="C8" s="21" t="s">
        <v>28</v>
      </c>
      <c r="D8" s="22">
        <v>56.0</v>
      </c>
      <c r="E8" s="23" t="s">
        <v>29</v>
      </c>
      <c r="F8" s="24"/>
      <c r="G8" s="25"/>
      <c r="H8" s="26">
        <f t="shared" ref="H8:H20" si="2">IFERROR(G8*D8,0)</f>
        <v>0</v>
      </c>
      <c r="I8" s="25">
        <v>240.0</v>
      </c>
      <c r="J8" s="26">
        <f t="shared" ref="J8:J20" si="3">IFERROR(I8*D8,0)</f>
        <v>13440</v>
      </c>
      <c r="K8" s="27">
        <f t="shared" ref="K8:K20" si="4">H8+J8</f>
        <v>13440</v>
      </c>
      <c r="L8" s="23" t="s">
        <v>30</v>
      </c>
      <c r="M8" s="28"/>
      <c r="N8" s="29" t="s">
        <v>31</v>
      </c>
      <c r="O8" s="30"/>
    </row>
    <row r="9" ht="21.75" customHeight="1">
      <c r="A9" s="19" t="s">
        <v>27</v>
      </c>
      <c r="B9" s="31">
        <f t="shared" si="1"/>
        <v>2</v>
      </c>
      <c r="C9" s="32" t="s">
        <v>32</v>
      </c>
      <c r="D9" s="33">
        <v>92.0</v>
      </c>
      <c r="E9" s="34" t="s">
        <v>29</v>
      </c>
      <c r="F9" s="35"/>
      <c r="G9" s="36"/>
      <c r="H9" s="36">
        <f t="shared" si="2"/>
        <v>0</v>
      </c>
      <c r="I9" s="37">
        <v>320.0</v>
      </c>
      <c r="J9" s="36">
        <f t="shared" si="3"/>
        <v>29440</v>
      </c>
      <c r="K9" s="38">
        <f t="shared" si="4"/>
        <v>29440</v>
      </c>
      <c r="L9" s="34" t="s">
        <v>30</v>
      </c>
      <c r="M9" s="39"/>
      <c r="N9" s="40" t="s">
        <v>33</v>
      </c>
      <c r="O9" s="41"/>
    </row>
    <row r="10" ht="31.5" customHeight="1">
      <c r="A10" s="19" t="s">
        <v>27</v>
      </c>
      <c r="B10" s="20">
        <f t="shared" si="1"/>
        <v>3</v>
      </c>
      <c r="C10" s="21" t="s">
        <v>34</v>
      </c>
      <c r="D10" s="22">
        <v>15.0</v>
      </c>
      <c r="E10" s="23" t="s">
        <v>35</v>
      </c>
      <c r="F10" s="42" t="s">
        <v>36</v>
      </c>
      <c r="G10" s="25">
        <v>323.0</v>
      </c>
      <c r="H10" s="26">
        <f t="shared" si="2"/>
        <v>4845</v>
      </c>
      <c r="I10" s="25">
        <v>100.0</v>
      </c>
      <c r="J10" s="26">
        <f t="shared" si="3"/>
        <v>1500</v>
      </c>
      <c r="K10" s="27">
        <f t="shared" si="4"/>
        <v>6345</v>
      </c>
      <c r="L10" s="34" t="s">
        <v>30</v>
      </c>
      <c r="M10" s="28"/>
      <c r="N10" s="43" t="s">
        <v>37</v>
      </c>
      <c r="O10" s="30"/>
    </row>
    <row r="11" ht="21.75" customHeight="1">
      <c r="A11" s="19" t="s">
        <v>27</v>
      </c>
      <c r="B11" s="31">
        <f t="shared" si="1"/>
        <v>4</v>
      </c>
      <c r="C11" s="32" t="s">
        <v>38</v>
      </c>
      <c r="D11" s="33">
        <v>15.0</v>
      </c>
      <c r="E11" s="23" t="s">
        <v>35</v>
      </c>
      <c r="F11" s="44" t="s">
        <v>39</v>
      </c>
      <c r="G11" s="37">
        <v>333.0</v>
      </c>
      <c r="H11" s="36">
        <f t="shared" si="2"/>
        <v>4995</v>
      </c>
      <c r="I11" s="37">
        <v>100.0</v>
      </c>
      <c r="J11" s="36">
        <f t="shared" si="3"/>
        <v>1500</v>
      </c>
      <c r="K11" s="38">
        <f t="shared" si="4"/>
        <v>6495</v>
      </c>
      <c r="L11" s="34" t="s">
        <v>30</v>
      </c>
      <c r="M11" s="39"/>
      <c r="N11" s="45"/>
      <c r="O11" s="41"/>
    </row>
    <row r="12" ht="21.75" customHeight="1">
      <c r="A12" s="19" t="s">
        <v>27</v>
      </c>
      <c r="B12" s="20">
        <f t="shared" si="1"/>
        <v>5</v>
      </c>
      <c r="C12" s="21" t="s">
        <v>40</v>
      </c>
      <c r="D12" s="33">
        <v>15.0</v>
      </c>
      <c r="E12" s="23" t="s">
        <v>35</v>
      </c>
      <c r="F12" s="42" t="s">
        <v>41</v>
      </c>
      <c r="G12" s="25">
        <v>351.0</v>
      </c>
      <c r="H12" s="26">
        <f t="shared" si="2"/>
        <v>5265</v>
      </c>
      <c r="I12" s="25">
        <v>100.0</v>
      </c>
      <c r="J12" s="26">
        <f t="shared" si="3"/>
        <v>1500</v>
      </c>
      <c r="K12" s="27">
        <f t="shared" si="4"/>
        <v>6765</v>
      </c>
      <c r="L12" s="34" t="s">
        <v>30</v>
      </c>
      <c r="M12" s="28"/>
      <c r="N12" s="46"/>
      <c r="O12" s="30"/>
    </row>
    <row r="13" ht="21.75" customHeight="1">
      <c r="A13" s="19" t="s">
        <v>27</v>
      </c>
      <c r="B13" s="20">
        <f t="shared" si="1"/>
        <v>6</v>
      </c>
      <c r="C13" s="21" t="s">
        <v>42</v>
      </c>
      <c r="D13" s="33">
        <v>15.0</v>
      </c>
      <c r="E13" s="23" t="s">
        <v>35</v>
      </c>
      <c r="F13" s="42" t="s">
        <v>43</v>
      </c>
      <c r="G13" s="25">
        <v>295.0</v>
      </c>
      <c r="H13" s="26">
        <f t="shared" si="2"/>
        <v>4425</v>
      </c>
      <c r="I13" s="25">
        <v>100.0</v>
      </c>
      <c r="J13" s="26">
        <f t="shared" si="3"/>
        <v>1500</v>
      </c>
      <c r="K13" s="27">
        <f t="shared" si="4"/>
        <v>5925</v>
      </c>
      <c r="L13" s="34" t="s">
        <v>30</v>
      </c>
      <c r="M13" s="28"/>
      <c r="N13" s="46"/>
      <c r="O13" s="30"/>
    </row>
    <row r="14" ht="21.75" customHeight="1">
      <c r="A14" s="19" t="s">
        <v>27</v>
      </c>
      <c r="B14" s="20">
        <f t="shared" si="1"/>
        <v>7</v>
      </c>
      <c r="C14" s="21" t="s">
        <v>44</v>
      </c>
      <c r="D14" s="33">
        <v>15.0</v>
      </c>
      <c r="E14" s="23" t="s">
        <v>35</v>
      </c>
      <c r="F14" s="42" t="s">
        <v>45</v>
      </c>
      <c r="G14" s="25">
        <v>317.0</v>
      </c>
      <c r="H14" s="26">
        <f t="shared" si="2"/>
        <v>4755</v>
      </c>
      <c r="I14" s="25">
        <v>100.0</v>
      </c>
      <c r="J14" s="26">
        <f t="shared" si="3"/>
        <v>1500</v>
      </c>
      <c r="K14" s="27">
        <f t="shared" si="4"/>
        <v>6255</v>
      </c>
      <c r="L14" s="34" t="s">
        <v>30</v>
      </c>
      <c r="M14" s="28"/>
      <c r="N14" s="46"/>
      <c r="O14" s="30"/>
    </row>
    <row r="15" ht="21.75" customHeight="1">
      <c r="A15" s="19" t="s">
        <v>27</v>
      </c>
      <c r="B15" s="20">
        <f t="shared" si="1"/>
        <v>8</v>
      </c>
      <c r="C15" s="21" t="s">
        <v>46</v>
      </c>
      <c r="D15" s="33">
        <v>15.0</v>
      </c>
      <c r="E15" s="23" t="s">
        <v>35</v>
      </c>
      <c r="F15" s="42" t="s">
        <v>47</v>
      </c>
      <c r="G15" s="25">
        <v>304.0</v>
      </c>
      <c r="H15" s="26">
        <f t="shared" si="2"/>
        <v>4560</v>
      </c>
      <c r="I15" s="25">
        <v>100.0</v>
      </c>
      <c r="J15" s="26">
        <f t="shared" si="3"/>
        <v>1500</v>
      </c>
      <c r="K15" s="27">
        <f t="shared" si="4"/>
        <v>6060</v>
      </c>
      <c r="L15" s="34" t="s">
        <v>30</v>
      </c>
      <c r="M15" s="28"/>
      <c r="N15" s="46"/>
      <c r="O15" s="30"/>
    </row>
    <row r="16" ht="21.75" customHeight="1">
      <c r="A16" s="19" t="s">
        <v>27</v>
      </c>
      <c r="B16" s="20">
        <f t="shared" si="1"/>
        <v>9</v>
      </c>
      <c r="C16" s="21" t="s">
        <v>48</v>
      </c>
      <c r="D16" s="33">
        <v>15.0</v>
      </c>
      <c r="E16" s="23" t="s">
        <v>35</v>
      </c>
      <c r="F16" s="42" t="s">
        <v>49</v>
      </c>
      <c r="G16" s="25">
        <v>279.0</v>
      </c>
      <c r="H16" s="26">
        <f t="shared" si="2"/>
        <v>4185</v>
      </c>
      <c r="I16" s="25">
        <v>100.0</v>
      </c>
      <c r="J16" s="26">
        <f t="shared" si="3"/>
        <v>1500</v>
      </c>
      <c r="K16" s="27">
        <f t="shared" si="4"/>
        <v>5685</v>
      </c>
      <c r="L16" s="34" t="s">
        <v>30</v>
      </c>
      <c r="M16" s="28"/>
      <c r="N16" s="46"/>
      <c r="O16" s="30"/>
    </row>
    <row r="17" ht="21.75" customHeight="1">
      <c r="A17" s="19" t="s">
        <v>27</v>
      </c>
      <c r="B17" s="20">
        <f t="shared" si="1"/>
        <v>10</v>
      </c>
      <c r="C17" s="21" t="s">
        <v>50</v>
      </c>
      <c r="D17" s="33">
        <v>14.0</v>
      </c>
      <c r="E17" s="23" t="s">
        <v>35</v>
      </c>
      <c r="F17" s="42" t="s">
        <v>51</v>
      </c>
      <c r="G17" s="25">
        <v>339.0</v>
      </c>
      <c r="H17" s="26">
        <f t="shared" si="2"/>
        <v>4746</v>
      </c>
      <c r="I17" s="25">
        <v>100.0</v>
      </c>
      <c r="J17" s="26">
        <f t="shared" si="3"/>
        <v>1400</v>
      </c>
      <c r="K17" s="27">
        <f t="shared" si="4"/>
        <v>6146</v>
      </c>
      <c r="L17" s="34" t="s">
        <v>30</v>
      </c>
      <c r="M17" s="28"/>
      <c r="N17" s="46"/>
      <c r="O17" s="30"/>
    </row>
    <row r="18" ht="21.75" customHeight="1">
      <c r="A18" s="19" t="s">
        <v>27</v>
      </c>
      <c r="B18" s="20">
        <f t="shared" si="1"/>
        <v>11</v>
      </c>
      <c r="C18" s="21" t="s">
        <v>52</v>
      </c>
      <c r="D18" s="33">
        <v>14.0</v>
      </c>
      <c r="E18" s="23" t="s">
        <v>35</v>
      </c>
      <c r="F18" s="42" t="s">
        <v>53</v>
      </c>
      <c r="G18" s="25">
        <v>304.0</v>
      </c>
      <c r="H18" s="26">
        <f t="shared" si="2"/>
        <v>4256</v>
      </c>
      <c r="I18" s="25">
        <v>100.0</v>
      </c>
      <c r="J18" s="26">
        <f t="shared" si="3"/>
        <v>1400</v>
      </c>
      <c r="K18" s="27">
        <f t="shared" si="4"/>
        <v>5656</v>
      </c>
      <c r="L18" s="34" t="s">
        <v>30</v>
      </c>
      <c r="M18" s="28"/>
      <c r="N18" s="46"/>
      <c r="O18" s="30"/>
    </row>
    <row r="19" ht="21.75" customHeight="1">
      <c r="A19" s="19" t="s">
        <v>27</v>
      </c>
      <c r="B19" s="20">
        <f t="shared" si="1"/>
        <v>12</v>
      </c>
      <c r="C19" s="21" t="s">
        <v>54</v>
      </c>
      <c r="D19" s="33">
        <v>14.0</v>
      </c>
      <c r="E19" s="23" t="s">
        <v>35</v>
      </c>
      <c r="F19" s="42" t="s">
        <v>55</v>
      </c>
      <c r="G19" s="25">
        <v>278.0</v>
      </c>
      <c r="H19" s="26">
        <f t="shared" si="2"/>
        <v>3892</v>
      </c>
      <c r="I19" s="25">
        <v>100.0</v>
      </c>
      <c r="J19" s="26">
        <f t="shared" si="3"/>
        <v>1400</v>
      </c>
      <c r="K19" s="27">
        <f t="shared" si="4"/>
        <v>5292</v>
      </c>
      <c r="L19" s="34" t="s">
        <v>30</v>
      </c>
      <c r="M19" s="28"/>
      <c r="N19" s="46"/>
      <c r="O19" s="30"/>
    </row>
    <row r="20" ht="21.75" customHeight="1">
      <c r="A20" s="19" t="s">
        <v>27</v>
      </c>
      <c r="B20" s="20">
        <f t="shared" si="1"/>
        <v>13</v>
      </c>
      <c r="C20" s="21" t="s">
        <v>56</v>
      </c>
      <c r="D20" s="33">
        <v>14.0</v>
      </c>
      <c r="E20" s="23" t="s">
        <v>35</v>
      </c>
      <c r="F20" s="42" t="s">
        <v>57</v>
      </c>
      <c r="G20" s="25">
        <v>346.0</v>
      </c>
      <c r="H20" s="26">
        <f t="shared" si="2"/>
        <v>4844</v>
      </c>
      <c r="I20" s="25">
        <v>100.0</v>
      </c>
      <c r="J20" s="26">
        <f t="shared" si="3"/>
        <v>1400</v>
      </c>
      <c r="K20" s="27">
        <f t="shared" si="4"/>
        <v>6244</v>
      </c>
      <c r="L20" s="34" t="s">
        <v>30</v>
      </c>
      <c r="M20" s="28"/>
      <c r="N20" s="46"/>
      <c r="O20" s="30"/>
    </row>
    <row r="21" ht="21.75" customHeight="1">
      <c r="A21" s="47" t="s">
        <v>58</v>
      </c>
      <c r="B21" s="48"/>
      <c r="C21" s="48"/>
      <c r="D21" s="48"/>
      <c r="E21" s="48"/>
      <c r="F21" s="49"/>
      <c r="G21" s="50"/>
      <c r="H21" s="51">
        <f>SUM(H8:H13)</f>
        <v>19530</v>
      </c>
      <c r="I21" s="50"/>
      <c r="J21" s="51">
        <f t="shared" ref="J21:K21" si="5">SUM(J8:J13)</f>
        <v>48880</v>
      </c>
      <c r="K21" s="52">
        <f t="shared" si="5"/>
        <v>68410</v>
      </c>
      <c r="L21" s="50"/>
      <c r="M21" s="50"/>
      <c r="N21" s="50"/>
      <c r="O21" s="50"/>
    </row>
    <row r="22" ht="14.25" customHeight="1"/>
    <row r="23" ht="24.0" customHeight="1">
      <c r="A23" s="53" t="s">
        <v>59</v>
      </c>
      <c r="B23" s="6"/>
      <c r="C23" s="6"/>
      <c r="D23" s="6"/>
      <c r="E23" s="6"/>
      <c r="F23" s="12"/>
      <c r="G23" s="54" t="s">
        <v>26</v>
      </c>
      <c r="H23" s="6"/>
      <c r="I23" s="6"/>
      <c r="J23" s="12"/>
      <c r="K23" s="55">
        <f>SUM(K24:K29)</f>
        <v>23117</v>
      </c>
      <c r="L23" s="56"/>
      <c r="M23" s="56"/>
      <c r="N23" s="56"/>
      <c r="O23" s="56"/>
    </row>
    <row r="24" ht="21.75" customHeight="1">
      <c r="A24" s="57" t="s">
        <v>60</v>
      </c>
      <c r="B24" s="58">
        <f t="shared" ref="B24:B29" si="6">ROW()-17+1</f>
        <v>8</v>
      </c>
      <c r="C24" s="59" t="s">
        <v>61</v>
      </c>
      <c r="D24" s="60">
        <v>65.0</v>
      </c>
      <c r="E24" s="61" t="s">
        <v>29</v>
      </c>
      <c r="F24" s="62"/>
      <c r="G24" s="63"/>
      <c r="H24" s="63">
        <f>IFERROR(G24*D24,0)</f>
        <v>0</v>
      </c>
      <c r="I24" s="64">
        <v>240.0</v>
      </c>
      <c r="J24" s="63">
        <f>IFERROR(I24*D24,0)</f>
        <v>15600</v>
      </c>
      <c r="K24" s="65">
        <f t="shared" ref="K24:K29" si="7">H24+J24</f>
        <v>15600</v>
      </c>
      <c r="L24" s="61" t="s">
        <v>30</v>
      </c>
      <c r="M24" s="66"/>
      <c r="N24" s="67"/>
      <c r="O24" s="68"/>
    </row>
    <row r="25" ht="21.75" customHeight="1">
      <c r="A25" s="57" t="s">
        <v>60</v>
      </c>
      <c r="B25" s="31">
        <f t="shared" si="6"/>
        <v>9</v>
      </c>
      <c r="C25" s="59" t="s">
        <v>62</v>
      </c>
      <c r="D25" s="60">
        <v>1.0</v>
      </c>
      <c r="E25" s="61" t="s">
        <v>29</v>
      </c>
      <c r="F25" s="35"/>
      <c r="G25" s="36"/>
      <c r="H25" s="36">
        <f>IFERROR(G25*#REF!,0)</f>
        <v>0</v>
      </c>
      <c r="I25" s="37">
        <v>1000.0</v>
      </c>
      <c r="J25" s="37">
        <v>1000.0</v>
      </c>
      <c r="K25" s="38">
        <f t="shared" si="7"/>
        <v>1000</v>
      </c>
      <c r="L25" s="34" t="s">
        <v>30</v>
      </c>
      <c r="M25" s="39"/>
      <c r="N25" s="45"/>
      <c r="O25" s="41"/>
    </row>
    <row r="26" ht="21.75" customHeight="1">
      <c r="A26" s="57" t="s">
        <v>60</v>
      </c>
      <c r="B26" s="58">
        <f t="shared" si="6"/>
        <v>10</v>
      </c>
      <c r="C26" s="69" t="s">
        <v>63</v>
      </c>
      <c r="D26" s="33">
        <v>5.0</v>
      </c>
      <c r="E26" s="34" t="s">
        <v>35</v>
      </c>
      <c r="F26" s="70" t="s">
        <v>64</v>
      </c>
      <c r="G26" s="64">
        <v>323.0</v>
      </c>
      <c r="H26" s="36">
        <f t="shared" ref="H26:H29" si="8">IFERROR(G26*D26,0)</f>
        <v>1615</v>
      </c>
      <c r="I26" s="64">
        <v>100.0</v>
      </c>
      <c r="J26" s="64">
        <v>100.0</v>
      </c>
      <c r="K26" s="65">
        <f t="shared" si="7"/>
        <v>1715</v>
      </c>
      <c r="L26" s="61" t="s">
        <v>30</v>
      </c>
      <c r="M26" s="66"/>
      <c r="N26" s="67"/>
      <c r="O26" s="68"/>
    </row>
    <row r="27" ht="21.75" customHeight="1">
      <c r="A27" s="57" t="s">
        <v>60</v>
      </c>
      <c r="B27" s="31">
        <f t="shared" si="6"/>
        <v>11</v>
      </c>
      <c r="C27" s="32" t="s">
        <v>65</v>
      </c>
      <c r="D27" s="33">
        <v>5.0</v>
      </c>
      <c r="E27" s="34" t="s">
        <v>35</v>
      </c>
      <c r="F27" s="44" t="s">
        <v>66</v>
      </c>
      <c r="G27" s="37">
        <v>254.0</v>
      </c>
      <c r="H27" s="36">
        <f t="shared" si="8"/>
        <v>1270</v>
      </c>
      <c r="I27" s="37">
        <v>100.0</v>
      </c>
      <c r="J27" s="36">
        <f t="shared" ref="J27:J29" si="9">IFERROR(I27*D27,0)</f>
        <v>500</v>
      </c>
      <c r="K27" s="38">
        <f t="shared" si="7"/>
        <v>1770</v>
      </c>
      <c r="L27" s="61" t="s">
        <v>30</v>
      </c>
      <c r="M27" s="39"/>
      <c r="N27" s="45"/>
      <c r="O27" s="41"/>
    </row>
    <row r="28" ht="21.75" customHeight="1">
      <c r="A28" s="57" t="s">
        <v>60</v>
      </c>
      <c r="B28" s="58">
        <f t="shared" si="6"/>
        <v>12</v>
      </c>
      <c r="C28" s="59" t="s">
        <v>34</v>
      </c>
      <c r="D28" s="60">
        <v>4.0</v>
      </c>
      <c r="E28" s="34" t="s">
        <v>35</v>
      </c>
      <c r="F28" s="42" t="s">
        <v>36</v>
      </c>
      <c r="G28" s="64">
        <v>323.0</v>
      </c>
      <c r="H28" s="63">
        <f t="shared" si="8"/>
        <v>1292</v>
      </c>
      <c r="I28" s="64">
        <v>100.0</v>
      </c>
      <c r="J28" s="63">
        <f t="shared" si="9"/>
        <v>400</v>
      </c>
      <c r="K28" s="65">
        <f t="shared" si="7"/>
        <v>1692</v>
      </c>
      <c r="L28" s="61" t="s">
        <v>30</v>
      </c>
      <c r="M28" s="66"/>
      <c r="N28" s="67"/>
      <c r="O28" s="68"/>
    </row>
    <row r="29" ht="21.75" customHeight="1">
      <c r="A29" s="57" t="s">
        <v>60</v>
      </c>
      <c r="B29" s="31">
        <f t="shared" si="6"/>
        <v>13</v>
      </c>
      <c r="C29" s="32" t="s">
        <v>48</v>
      </c>
      <c r="D29" s="33">
        <v>4.0</v>
      </c>
      <c r="E29" s="34" t="s">
        <v>35</v>
      </c>
      <c r="F29" s="42" t="s">
        <v>49</v>
      </c>
      <c r="G29" s="37">
        <v>235.0</v>
      </c>
      <c r="H29" s="36">
        <f t="shared" si="8"/>
        <v>940</v>
      </c>
      <c r="I29" s="37">
        <v>100.0</v>
      </c>
      <c r="J29" s="36">
        <f t="shared" si="9"/>
        <v>400</v>
      </c>
      <c r="K29" s="38">
        <f t="shared" si="7"/>
        <v>1340</v>
      </c>
      <c r="L29" s="61" t="s">
        <v>30</v>
      </c>
      <c r="M29" s="39"/>
      <c r="N29" s="45"/>
      <c r="O29" s="41"/>
    </row>
    <row r="30" ht="21.75" customHeight="1">
      <c r="A30" s="47" t="s">
        <v>67</v>
      </c>
      <c r="B30" s="48"/>
      <c r="C30" s="48"/>
      <c r="D30" s="48"/>
      <c r="E30" s="48"/>
      <c r="F30" s="49"/>
      <c r="G30" s="50"/>
      <c r="H30" s="51">
        <f>SUM(H24:H29)</f>
        <v>5117</v>
      </c>
      <c r="I30" s="50"/>
      <c r="J30" s="51">
        <f t="shared" ref="J30:K30" si="10">SUM(J24:J29)</f>
        <v>18000</v>
      </c>
      <c r="K30" s="52">
        <f t="shared" si="10"/>
        <v>23117</v>
      </c>
      <c r="L30" s="50"/>
      <c r="M30" s="50"/>
      <c r="N30" s="50"/>
      <c r="O30" s="50"/>
    </row>
    <row r="31" ht="14.25" customHeight="1"/>
    <row r="32" ht="24.0" customHeight="1">
      <c r="A32" s="71" t="s">
        <v>68</v>
      </c>
      <c r="B32" s="6"/>
      <c r="C32" s="6"/>
      <c r="D32" s="6"/>
      <c r="E32" s="6"/>
      <c r="F32" s="12"/>
      <c r="G32" s="72" t="s">
        <v>26</v>
      </c>
      <c r="H32" s="6"/>
      <c r="I32" s="6"/>
      <c r="J32" s="12"/>
      <c r="K32" s="73">
        <f>SUM(K33:K38)</f>
        <v>7087</v>
      </c>
      <c r="L32" s="74"/>
      <c r="M32" s="74"/>
      <c r="N32" s="74"/>
      <c r="O32" s="74"/>
    </row>
    <row r="33" ht="21.75" customHeight="1">
      <c r="A33" s="75" t="s">
        <v>69</v>
      </c>
      <c r="B33" s="76">
        <f t="shared" ref="B33:B38" si="11">ROW()-26+1</f>
        <v>8</v>
      </c>
      <c r="C33" s="77" t="s">
        <v>70</v>
      </c>
      <c r="D33" s="78">
        <v>19.0</v>
      </c>
      <c r="E33" s="79" t="s">
        <v>35</v>
      </c>
      <c r="F33" s="80" t="s">
        <v>71</v>
      </c>
      <c r="G33" s="81">
        <v>273.0</v>
      </c>
      <c r="H33" s="82">
        <f t="shared" ref="H33:H38" si="12">IFERROR(G33*D33,0)</f>
        <v>5187</v>
      </c>
      <c r="I33" s="81">
        <v>100.0</v>
      </c>
      <c r="J33" s="82">
        <f t="shared" ref="J33:J38" si="13">IFERROR(I33*D33,0)</f>
        <v>1900</v>
      </c>
      <c r="K33" s="83">
        <f t="shared" ref="K33:K38" si="14">H33+J33</f>
        <v>7087</v>
      </c>
      <c r="L33" s="79" t="s">
        <v>30</v>
      </c>
      <c r="M33" s="84"/>
      <c r="N33" s="85"/>
      <c r="O33" s="86"/>
    </row>
    <row r="34" ht="21.75" hidden="1" customHeight="1">
      <c r="A34" s="75" t="s">
        <v>69</v>
      </c>
      <c r="B34" s="31">
        <f t="shared" si="11"/>
        <v>9</v>
      </c>
      <c r="C34" s="87"/>
      <c r="D34" s="88"/>
      <c r="E34" s="39"/>
      <c r="F34" s="35"/>
      <c r="G34" s="36"/>
      <c r="H34" s="36">
        <f t="shared" si="12"/>
        <v>0</v>
      </c>
      <c r="I34" s="36"/>
      <c r="J34" s="36">
        <f t="shared" si="13"/>
        <v>0</v>
      </c>
      <c r="K34" s="38">
        <f t="shared" si="14"/>
        <v>0</v>
      </c>
      <c r="L34" s="39"/>
      <c r="M34" s="39"/>
      <c r="N34" s="45"/>
      <c r="O34" s="41"/>
    </row>
    <row r="35" ht="21.75" hidden="1" customHeight="1">
      <c r="A35" s="75" t="s">
        <v>69</v>
      </c>
      <c r="B35" s="76">
        <f t="shared" si="11"/>
        <v>10</v>
      </c>
      <c r="C35" s="89"/>
      <c r="D35" s="90"/>
      <c r="E35" s="84"/>
      <c r="F35" s="91"/>
      <c r="G35" s="82"/>
      <c r="H35" s="82">
        <f t="shared" si="12"/>
        <v>0</v>
      </c>
      <c r="I35" s="82"/>
      <c r="J35" s="82">
        <f t="shared" si="13"/>
        <v>0</v>
      </c>
      <c r="K35" s="83">
        <f t="shared" si="14"/>
        <v>0</v>
      </c>
      <c r="L35" s="84"/>
      <c r="M35" s="84"/>
      <c r="N35" s="85"/>
      <c r="O35" s="86"/>
    </row>
    <row r="36" ht="21.75" hidden="1" customHeight="1">
      <c r="A36" s="75" t="s">
        <v>69</v>
      </c>
      <c r="B36" s="31">
        <f t="shared" si="11"/>
        <v>11</v>
      </c>
      <c r="C36" s="87"/>
      <c r="D36" s="88"/>
      <c r="E36" s="39"/>
      <c r="F36" s="35"/>
      <c r="G36" s="36"/>
      <c r="H36" s="36">
        <f t="shared" si="12"/>
        <v>0</v>
      </c>
      <c r="I36" s="36"/>
      <c r="J36" s="36">
        <f t="shared" si="13"/>
        <v>0</v>
      </c>
      <c r="K36" s="38">
        <f t="shared" si="14"/>
        <v>0</v>
      </c>
      <c r="L36" s="39"/>
      <c r="M36" s="39"/>
      <c r="N36" s="45"/>
      <c r="O36" s="41"/>
    </row>
    <row r="37" ht="21.75" hidden="1" customHeight="1">
      <c r="A37" s="75" t="s">
        <v>69</v>
      </c>
      <c r="B37" s="76">
        <f t="shared" si="11"/>
        <v>12</v>
      </c>
      <c r="C37" s="89"/>
      <c r="D37" s="90"/>
      <c r="E37" s="84"/>
      <c r="F37" s="91"/>
      <c r="G37" s="82"/>
      <c r="H37" s="82">
        <f t="shared" si="12"/>
        <v>0</v>
      </c>
      <c r="I37" s="82"/>
      <c r="J37" s="82">
        <f t="shared" si="13"/>
        <v>0</v>
      </c>
      <c r="K37" s="83">
        <f t="shared" si="14"/>
        <v>0</v>
      </c>
      <c r="L37" s="84"/>
      <c r="M37" s="84"/>
      <c r="N37" s="85"/>
      <c r="O37" s="86"/>
    </row>
    <row r="38" ht="21.75" hidden="1" customHeight="1">
      <c r="A38" s="75" t="s">
        <v>69</v>
      </c>
      <c r="B38" s="31">
        <f t="shared" si="11"/>
        <v>13</v>
      </c>
      <c r="C38" s="87"/>
      <c r="D38" s="88"/>
      <c r="E38" s="39"/>
      <c r="F38" s="35"/>
      <c r="G38" s="36"/>
      <c r="H38" s="36">
        <f t="shared" si="12"/>
        <v>0</v>
      </c>
      <c r="I38" s="36"/>
      <c r="J38" s="36">
        <f t="shared" si="13"/>
        <v>0</v>
      </c>
      <c r="K38" s="38">
        <f t="shared" si="14"/>
        <v>0</v>
      </c>
      <c r="L38" s="39"/>
      <c r="M38" s="39"/>
      <c r="N38" s="45"/>
      <c r="O38" s="41"/>
    </row>
    <row r="39" ht="21.75" customHeight="1">
      <c r="A39" s="47" t="s">
        <v>72</v>
      </c>
      <c r="B39" s="48"/>
      <c r="C39" s="48"/>
      <c r="D39" s="48"/>
      <c r="E39" s="48"/>
      <c r="F39" s="49"/>
      <c r="G39" s="50"/>
      <c r="H39" s="51">
        <f>SUM(H33:H38)</f>
        <v>5187</v>
      </c>
      <c r="I39" s="50"/>
      <c r="J39" s="51">
        <f t="shared" ref="J39:K39" si="15">SUM(J33:J38)</f>
        <v>1900</v>
      </c>
      <c r="K39" s="52">
        <f t="shared" si="15"/>
        <v>7087</v>
      </c>
      <c r="L39" s="50"/>
      <c r="M39" s="50"/>
      <c r="N39" s="50"/>
      <c r="O39" s="50"/>
    </row>
    <row r="40" ht="14.25" customHeight="1"/>
    <row r="41" ht="24.0" customHeight="1">
      <c r="A41" s="92" t="s">
        <v>73</v>
      </c>
      <c r="B41" s="6"/>
      <c r="C41" s="6"/>
      <c r="D41" s="6"/>
      <c r="E41" s="6"/>
      <c r="F41" s="12"/>
      <c r="G41" s="93" t="s">
        <v>26</v>
      </c>
      <c r="H41" s="6"/>
      <c r="I41" s="6"/>
      <c r="J41" s="12"/>
      <c r="K41" s="94">
        <f>SUM(K42:K47)</f>
        <v>4606</v>
      </c>
      <c r="L41" s="95"/>
      <c r="M41" s="95"/>
      <c r="N41" s="95"/>
      <c r="O41" s="95"/>
    </row>
    <row r="42" ht="21.75" customHeight="1">
      <c r="A42" s="96" t="s">
        <v>74</v>
      </c>
      <c r="B42" s="97">
        <f t="shared" ref="B42:B47" si="16">ROW()-35+1</f>
        <v>8</v>
      </c>
      <c r="C42" s="98" t="s">
        <v>75</v>
      </c>
      <c r="D42" s="99">
        <v>14.0</v>
      </c>
      <c r="E42" s="100" t="s">
        <v>35</v>
      </c>
      <c r="F42" s="101" t="s">
        <v>76</v>
      </c>
      <c r="G42" s="102">
        <v>229.0</v>
      </c>
      <c r="H42" s="103">
        <f t="shared" ref="H42:H47" si="17">IFERROR(G42*D42,0)</f>
        <v>3206</v>
      </c>
      <c r="I42" s="102">
        <v>100.0</v>
      </c>
      <c r="J42" s="103">
        <f t="shared" ref="J42:J47" si="18">IFERROR(I42*D42,0)</f>
        <v>1400</v>
      </c>
      <c r="K42" s="104">
        <f t="shared" ref="K42:K47" si="19">H42+J42</f>
        <v>4606</v>
      </c>
      <c r="L42" s="100" t="s">
        <v>30</v>
      </c>
      <c r="M42" s="105"/>
      <c r="N42" s="106"/>
      <c r="O42" s="107"/>
    </row>
    <row r="43" ht="21.75" hidden="1" customHeight="1">
      <c r="A43" s="96" t="s">
        <v>74</v>
      </c>
      <c r="B43" s="31">
        <f t="shared" si="16"/>
        <v>9</v>
      </c>
      <c r="C43" s="32"/>
      <c r="D43" s="33"/>
      <c r="E43" s="34"/>
      <c r="F43" s="35"/>
      <c r="G43" s="36"/>
      <c r="H43" s="36">
        <f t="shared" si="17"/>
        <v>0</v>
      </c>
      <c r="I43" s="36"/>
      <c r="J43" s="36">
        <f t="shared" si="18"/>
        <v>0</v>
      </c>
      <c r="K43" s="38">
        <f t="shared" si="19"/>
        <v>0</v>
      </c>
      <c r="L43" s="39"/>
      <c r="M43" s="39"/>
      <c r="N43" s="45"/>
      <c r="O43" s="41"/>
    </row>
    <row r="44" ht="21.75" hidden="1" customHeight="1">
      <c r="A44" s="96" t="s">
        <v>74</v>
      </c>
      <c r="B44" s="97">
        <f t="shared" si="16"/>
        <v>10</v>
      </c>
      <c r="C44" s="108"/>
      <c r="D44" s="109"/>
      <c r="E44" s="105"/>
      <c r="F44" s="110"/>
      <c r="G44" s="103"/>
      <c r="H44" s="103">
        <f t="shared" si="17"/>
        <v>0</v>
      </c>
      <c r="I44" s="103"/>
      <c r="J44" s="103">
        <f t="shared" si="18"/>
        <v>0</v>
      </c>
      <c r="K44" s="104">
        <f t="shared" si="19"/>
        <v>0</v>
      </c>
      <c r="L44" s="105"/>
      <c r="M44" s="105"/>
      <c r="N44" s="106"/>
      <c r="O44" s="107"/>
    </row>
    <row r="45" ht="21.75" hidden="1" customHeight="1">
      <c r="A45" s="96" t="s">
        <v>74</v>
      </c>
      <c r="B45" s="31">
        <f t="shared" si="16"/>
        <v>11</v>
      </c>
      <c r="C45" s="87"/>
      <c r="D45" s="88"/>
      <c r="E45" s="39"/>
      <c r="F45" s="35"/>
      <c r="G45" s="36"/>
      <c r="H45" s="36">
        <f t="shared" si="17"/>
        <v>0</v>
      </c>
      <c r="I45" s="36"/>
      <c r="J45" s="36">
        <f t="shared" si="18"/>
        <v>0</v>
      </c>
      <c r="K45" s="38">
        <f t="shared" si="19"/>
        <v>0</v>
      </c>
      <c r="L45" s="39"/>
      <c r="M45" s="39"/>
      <c r="N45" s="45"/>
      <c r="O45" s="41"/>
    </row>
    <row r="46" ht="21.75" hidden="1" customHeight="1">
      <c r="A46" s="96" t="s">
        <v>74</v>
      </c>
      <c r="B46" s="97">
        <f t="shared" si="16"/>
        <v>12</v>
      </c>
      <c r="C46" s="108"/>
      <c r="D46" s="109"/>
      <c r="E46" s="105"/>
      <c r="F46" s="110"/>
      <c r="G46" s="103"/>
      <c r="H46" s="103">
        <f t="shared" si="17"/>
        <v>0</v>
      </c>
      <c r="I46" s="103"/>
      <c r="J46" s="103">
        <f t="shared" si="18"/>
        <v>0</v>
      </c>
      <c r="K46" s="104">
        <f t="shared" si="19"/>
        <v>0</v>
      </c>
      <c r="L46" s="105"/>
      <c r="M46" s="105"/>
      <c r="N46" s="106"/>
      <c r="O46" s="107"/>
    </row>
    <row r="47" ht="21.75" hidden="1" customHeight="1">
      <c r="A47" s="96" t="s">
        <v>74</v>
      </c>
      <c r="B47" s="31">
        <f t="shared" si="16"/>
        <v>13</v>
      </c>
      <c r="C47" s="87"/>
      <c r="D47" s="88"/>
      <c r="E47" s="39"/>
      <c r="F47" s="35"/>
      <c r="G47" s="36"/>
      <c r="H47" s="36">
        <f t="shared" si="17"/>
        <v>0</v>
      </c>
      <c r="I47" s="36"/>
      <c r="J47" s="36">
        <f t="shared" si="18"/>
        <v>0</v>
      </c>
      <c r="K47" s="38">
        <f t="shared" si="19"/>
        <v>0</v>
      </c>
      <c r="L47" s="39"/>
      <c r="M47" s="39"/>
      <c r="N47" s="45"/>
      <c r="O47" s="41"/>
    </row>
    <row r="48" ht="21.75" customHeight="1">
      <c r="A48" s="47" t="s">
        <v>77</v>
      </c>
      <c r="B48" s="48"/>
      <c r="C48" s="48"/>
      <c r="D48" s="48"/>
      <c r="E48" s="48"/>
      <c r="F48" s="49"/>
      <c r="G48" s="50"/>
      <c r="H48" s="51">
        <f>SUM(H42:H47)</f>
        <v>3206</v>
      </c>
      <c r="I48" s="50"/>
      <c r="J48" s="51">
        <f t="shared" ref="J48:K48" si="20">SUM(J42:J47)</f>
        <v>1400</v>
      </c>
      <c r="K48" s="52">
        <f t="shared" si="20"/>
        <v>4606</v>
      </c>
      <c r="L48" s="50"/>
      <c r="M48" s="50"/>
      <c r="N48" s="50"/>
      <c r="O48" s="50"/>
    </row>
    <row r="49" ht="14.25" customHeight="1"/>
    <row r="50" ht="24.0" customHeight="1">
      <c r="A50" s="111" t="s">
        <v>78</v>
      </c>
      <c r="B50" s="6"/>
      <c r="C50" s="6"/>
      <c r="D50" s="6"/>
      <c r="E50" s="6"/>
      <c r="F50" s="12"/>
      <c r="G50" s="112" t="s">
        <v>26</v>
      </c>
      <c r="H50" s="6"/>
      <c r="I50" s="6"/>
      <c r="J50" s="12"/>
      <c r="K50" s="113">
        <f>SUM(K51:K56)</f>
        <v>7866</v>
      </c>
      <c r="L50" s="114"/>
      <c r="M50" s="114"/>
      <c r="N50" s="114"/>
      <c r="O50" s="114"/>
    </row>
    <row r="51" ht="21.75" customHeight="1">
      <c r="A51" s="115" t="s">
        <v>79</v>
      </c>
      <c r="B51" s="116">
        <f t="shared" ref="B51:B56" si="21">ROW()-44+1</f>
        <v>8</v>
      </c>
      <c r="C51" s="117" t="s">
        <v>34</v>
      </c>
      <c r="D51" s="118">
        <v>10.0</v>
      </c>
      <c r="E51" s="119" t="s">
        <v>35</v>
      </c>
      <c r="F51" s="42" t="s">
        <v>36</v>
      </c>
      <c r="G51" s="120">
        <v>323.0</v>
      </c>
      <c r="H51" s="121">
        <f t="shared" ref="H51:H56" si="22">IFERROR(G51*D51,0)</f>
        <v>3230</v>
      </c>
      <c r="I51" s="120">
        <v>100.0</v>
      </c>
      <c r="J51" s="121">
        <f t="shared" ref="J51:J56" si="23">IFERROR(I51*D51,0)</f>
        <v>1000</v>
      </c>
      <c r="K51" s="122">
        <f t="shared" ref="K51:K56" si="24">H51+J51</f>
        <v>4230</v>
      </c>
      <c r="L51" s="119" t="s">
        <v>30</v>
      </c>
      <c r="M51" s="123"/>
      <c r="N51" s="124"/>
      <c r="O51" s="125"/>
    </row>
    <row r="52" ht="21.75" customHeight="1">
      <c r="A52" s="115" t="s">
        <v>79</v>
      </c>
      <c r="B52" s="31">
        <f t="shared" si="21"/>
        <v>9</v>
      </c>
      <c r="C52" s="32" t="s">
        <v>80</v>
      </c>
      <c r="D52" s="33">
        <v>9.0</v>
      </c>
      <c r="E52" s="34" t="s">
        <v>35</v>
      </c>
      <c r="F52" s="42" t="s">
        <v>53</v>
      </c>
      <c r="G52" s="37">
        <v>304.0</v>
      </c>
      <c r="H52" s="36">
        <f t="shared" si="22"/>
        <v>2736</v>
      </c>
      <c r="I52" s="37">
        <v>100.0</v>
      </c>
      <c r="J52" s="36">
        <f t="shared" si="23"/>
        <v>900</v>
      </c>
      <c r="K52" s="38">
        <f t="shared" si="24"/>
        <v>3636</v>
      </c>
      <c r="L52" s="34" t="s">
        <v>30</v>
      </c>
      <c r="M52" s="39"/>
      <c r="N52" s="45"/>
      <c r="O52" s="41"/>
    </row>
    <row r="53" ht="21.75" hidden="1" customHeight="1">
      <c r="A53" s="115" t="s">
        <v>79</v>
      </c>
      <c r="B53" s="116">
        <f t="shared" si="21"/>
        <v>10</v>
      </c>
      <c r="C53" s="126"/>
      <c r="D53" s="127"/>
      <c r="E53" s="123"/>
      <c r="F53" s="128"/>
      <c r="G53" s="121"/>
      <c r="H53" s="121">
        <f t="shared" si="22"/>
        <v>0</v>
      </c>
      <c r="I53" s="121"/>
      <c r="J53" s="121">
        <f t="shared" si="23"/>
        <v>0</v>
      </c>
      <c r="K53" s="122">
        <f t="shared" si="24"/>
        <v>0</v>
      </c>
      <c r="L53" s="123"/>
      <c r="M53" s="123"/>
      <c r="N53" s="124"/>
      <c r="O53" s="125"/>
    </row>
    <row r="54" ht="21.75" hidden="1" customHeight="1">
      <c r="A54" s="115" t="s">
        <v>79</v>
      </c>
      <c r="B54" s="31">
        <f t="shared" si="21"/>
        <v>11</v>
      </c>
      <c r="C54" s="87"/>
      <c r="D54" s="88"/>
      <c r="E54" s="39"/>
      <c r="F54" s="35"/>
      <c r="G54" s="36"/>
      <c r="H54" s="36">
        <f t="shared" si="22"/>
        <v>0</v>
      </c>
      <c r="I54" s="36"/>
      <c r="J54" s="36">
        <f t="shared" si="23"/>
        <v>0</v>
      </c>
      <c r="K54" s="38">
        <f t="shared" si="24"/>
        <v>0</v>
      </c>
      <c r="L54" s="39"/>
      <c r="M54" s="39"/>
      <c r="N54" s="45"/>
      <c r="O54" s="41"/>
    </row>
    <row r="55" ht="21.75" hidden="1" customHeight="1">
      <c r="A55" s="115" t="s">
        <v>79</v>
      </c>
      <c r="B55" s="116">
        <f t="shared" si="21"/>
        <v>12</v>
      </c>
      <c r="C55" s="126"/>
      <c r="D55" s="127"/>
      <c r="E55" s="123"/>
      <c r="F55" s="128"/>
      <c r="G55" s="121"/>
      <c r="H55" s="121">
        <f t="shared" si="22"/>
        <v>0</v>
      </c>
      <c r="I55" s="121"/>
      <c r="J55" s="121">
        <f t="shared" si="23"/>
        <v>0</v>
      </c>
      <c r="K55" s="122">
        <f t="shared" si="24"/>
        <v>0</v>
      </c>
      <c r="L55" s="123"/>
      <c r="M55" s="123"/>
      <c r="N55" s="124"/>
      <c r="O55" s="125"/>
    </row>
    <row r="56" ht="21.75" hidden="1" customHeight="1">
      <c r="A56" s="115" t="s">
        <v>79</v>
      </c>
      <c r="B56" s="31">
        <f t="shared" si="21"/>
        <v>13</v>
      </c>
      <c r="C56" s="87"/>
      <c r="D56" s="88"/>
      <c r="E56" s="39"/>
      <c r="F56" s="35"/>
      <c r="G56" s="36"/>
      <c r="H56" s="36">
        <f t="shared" si="22"/>
        <v>0</v>
      </c>
      <c r="I56" s="36"/>
      <c r="J56" s="36">
        <f t="shared" si="23"/>
        <v>0</v>
      </c>
      <c r="K56" s="38">
        <f t="shared" si="24"/>
        <v>0</v>
      </c>
      <c r="L56" s="39"/>
      <c r="M56" s="39"/>
      <c r="N56" s="45"/>
      <c r="O56" s="41"/>
    </row>
    <row r="57" ht="21.75" customHeight="1">
      <c r="A57" s="47" t="s">
        <v>81</v>
      </c>
      <c r="B57" s="48"/>
      <c r="C57" s="48"/>
      <c r="D57" s="48"/>
      <c r="E57" s="48"/>
      <c r="F57" s="49"/>
      <c r="G57" s="50"/>
      <c r="H57" s="51">
        <f>SUM(H51:H56)</f>
        <v>5966</v>
      </c>
      <c r="I57" s="50"/>
      <c r="J57" s="51">
        <f t="shared" ref="J57:K57" si="25">SUM(J51:J56)</f>
        <v>1900</v>
      </c>
      <c r="K57" s="52">
        <f t="shared" si="25"/>
        <v>7866</v>
      </c>
      <c r="L57" s="50"/>
      <c r="M57" s="50"/>
      <c r="N57" s="50"/>
      <c r="O57" s="50"/>
    </row>
    <row r="58" ht="14.25" customHeight="1"/>
    <row r="59" ht="24.0" customHeight="1">
      <c r="A59" s="129" t="s">
        <v>82</v>
      </c>
      <c r="B59" s="6"/>
      <c r="C59" s="6"/>
      <c r="D59" s="6"/>
      <c r="E59" s="6"/>
      <c r="F59" s="12"/>
      <c r="G59" s="130" t="s">
        <v>26</v>
      </c>
      <c r="H59" s="6"/>
      <c r="I59" s="6"/>
      <c r="J59" s="12"/>
      <c r="K59" s="131">
        <f>SUM(K60:K65)</f>
        <v>66026</v>
      </c>
      <c r="L59" s="132"/>
      <c r="M59" s="132"/>
      <c r="N59" s="132"/>
      <c r="O59" s="132"/>
    </row>
    <row r="60" ht="21.75" customHeight="1">
      <c r="A60" s="133" t="s">
        <v>83</v>
      </c>
      <c r="B60" s="134">
        <f t="shared" ref="B60:B66" si="26">ROW()-53+1</f>
        <v>8</v>
      </c>
      <c r="C60" s="135" t="s">
        <v>84</v>
      </c>
      <c r="D60" s="136">
        <v>22.0</v>
      </c>
      <c r="E60" s="137" t="s">
        <v>29</v>
      </c>
      <c r="F60" s="138"/>
      <c r="G60" s="139"/>
      <c r="H60" s="139">
        <f t="shared" ref="H60:H66" si="27">IFERROR(G60*D60,0)</f>
        <v>0</v>
      </c>
      <c r="I60" s="140">
        <v>600.0</v>
      </c>
      <c r="J60" s="139">
        <f t="shared" ref="J60:J66" si="28">IFERROR(I60*D60,0)</f>
        <v>13200</v>
      </c>
      <c r="K60" s="141">
        <f t="shared" ref="K60:K66" si="29">H60+J60</f>
        <v>13200</v>
      </c>
      <c r="L60" s="137" t="s">
        <v>30</v>
      </c>
      <c r="M60" s="142"/>
      <c r="N60" s="143" t="s">
        <v>85</v>
      </c>
      <c r="O60" s="144"/>
    </row>
    <row r="61" ht="21.75" customHeight="1">
      <c r="A61" s="133" t="s">
        <v>83</v>
      </c>
      <c r="B61" s="31">
        <f t="shared" si="26"/>
        <v>9</v>
      </c>
      <c r="C61" s="32" t="s">
        <v>86</v>
      </c>
      <c r="D61" s="33">
        <v>8.0</v>
      </c>
      <c r="E61" s="34" t="s">
        <v>29</v>
      </c>
      <c r="F61" s="35"/>
      <c r="G61" s="36"/>
      <c r="H61" s="36">
        <f t="shared" si="27"/>
        <v>0</v>
      </c>
      <c r="I61" s="37">
        <v>240.0</v>
      </c>
      <c r="J61" s="36">
        <f t="shared" si="28"/>
        <v>1920</v>
      </c>
      <c r="K61" s="38">
        <f t="shared" si="29"/>
        <v>1920</v>
      </c>
      <c r="L61" s="34" t="s">
        <v>30</v>
      </c>
      <c r="M61" s="39"/>
      <c r="N61" s="145" t="s">
        <v>31</v>
      </c>
      <c r="O61" s="41"/>
    </row>
    <row r="62" ht="21.75" customHeight="1">
      <c r="A62" s="133" t="s">
        <v>83</v>
      </c>
      <c r="B62" s="134">
        <f t="shared" si="26"/>
        <v>10</v>
      </c>
      <c r="C62" s="135" t="s">
        <v>87</v>
      </c>
      <c r="D62" s="136">
        <v>1.0</v>
      </c>
      <c r="E62" s="137" t="s">
        <v>35</v>
      </c>
      <c r="F62" s="146" t="s">
        <v>88</v>
      </c>
      <c r="G62" s="140">
        <v>721.0</v>
      </c>
      <c r="H62" s="139">
        <f t="shared" si="27"/>
        <v>721</v>
      </c>
      <c r="I62" s="140">
        <v>100.0</v>
      </c>
      <c r="J62" s="139">
        <f t="shared" si="28"/>
        <v>100</v>
      </c>
      <c r="K62" s="141">
        <f t="shared" si="29"/>
        <v>821</v>
      </c>
      <c r="L62" s="137" t="s">
        <v>30</v>
      </c>
      <c r="M62" s="142"/>
      <c r="N62" s="147"/>
      <c r="O62" s="144"/>
    </row>
    <row r="63" ht="21.75" customHeight="1">
      <c r="A63" s="133" t="s">
        <v>83</v>
      </c>
      <c r="B63" s="31">
        <f t="shared" si="26"/>
        <v>11</v>
      </c>
      <c r="C63" s="32" t="s">
        <v>89</v>
      </c>
      <c r="D63" s="33">
        <v>1.0</v>
      </c>
      <c r="E63" s="34" t="s">
        <v>35</v>
      </c>
      <c r="F63" s="148" t="s">
        <v>90</v>
      </c>
      <c r="G63" s="37">
        <v>17415.0</v>
      </c>
      <c r="H63" s="36">
        <f t="shared" si="27"/>
        <v>17415</v>
      </c>
      <c r="I63" s="37">
        <v>500.0</v>
      </c>
      <c r="J63" s="36">
        <f t="shared" si="28"/>
        <v>500</v>
      </c>
      <c r="K63" s="38">
        <f t="shared" si="29"/>
        <v>17915</v>
      </c>
      <c r="L63" s="34" t="s">
        <v>30</v>
      </c>
      <c r="M63" s="39"/>
      <c r="N63" s="45"/>
      <c r="O63" s="41"/>
    </row>
    <row r="64" ht="21.75" customHeight="1">
      <c r="A64" s="133" t="s">
        <v>83</v>
      </c>
      <c r="B64" s="134">
        <f t="shared" si="26"/>
        <v>12</v>
      </c>
      <c r="C64" s="135" t="s">
        <v>91</v>
      </c>
      <c r="D64" s="136">
        <v>1.0</v>
      </c>
      <c r="E64" s="137" t="s">
        <v>35</v>
      </c>
      <c r="F64" s="146" t="s">
        <v>92</v>
      </c>
      <c r="G64" s="140">
        <v>28188.0</v>
      </c>
      <c r="H64" s="139">
        <f t="shared" si="27"/>
        <v>28188</v>
      </c>
      <c r="I64" s="140">
        <v>3000.0</v>
      </c>
      <c r="J64" s="139">
        <f t="shared" si="28"/>
        <v>3000</v>
      </c>
      <c r="K64" s="141">
        <f t="shared" si="29"/>
        <v>31188</v>
      </c>
      <c r="L64" s="137" t="s">
        <v>30</v>
      </c>
      <c r="M64" s="142"/>
      <c r="N64" s="147"/>
      <c r="O64" s="144"/>
    </row>
    <row r="65" ht="21.75" customHeight="1">
      <c r="A65" s="133" t="s">
        <v>83</v>
      </c>
      <c r="B65" s="31">
        <f t="shared" si="26"/>
        <v>13</v>
      </c>
      <c r="C65" s="32" t="s">
        <v>93</v>
      </c>
      <c r="D65" s="33">
        <v>1.0</v>
      </c>
      <c r="E65" s="34" t="s">
        <v>35</v>
      </c>
      <c r="F65" s="44" t="s">
        <v>94</v>
      </c>
      <c r="G65" s="37">
        <v>882.0</v>
      </c>
      <c r="H65" s="36">
        <f t="shared" si="27"/>
        <v>882</v>
      </c>
      <c r="I65" s="37">
        <v>100.0</v>
      </c>
      <c r="J65" s="36">
        <f t="shared" si="28"/>
        <v>100</v>
      </c>
      <c r="K65" s="38">
        <f t="shared" si="29"/>
        <v>982</v>
      </c>
      <c r="L65" s="34" t="s">
        <v>30</v>
      </c>
      <c r="M65" s="39"/>
      <c r="N65" s="45"/>
      <c r="O65" s="41"/>
    </row>
    <row r="66" ht="21.75" customHeight="1">
      <c r="A66" s="133" t="s">
        <v>83</v>
      </c>
      <c r="B66" s="31">
        <f t="shared" si="26"/>
        <v>14</v>
      </c>
      <c r="C66" s="32" t="s">
        <v>95</v>
      </c>
      <c r="D66" s="33">
        <v>1.0</v>
      </c>
      <c r="E66" s="34" t="s">
        <v>35</v>
      </c>
      <c r="F66" s="44" t="s">
        <v>96</v>
      </c>
      <c r="G66" s="37">
        <v>21560.0</v>
      </c>
      <c r="H66" s="36">
        <f t="shared" si="27"/>
        <v>21560</v>
      </c>
      <c r="I66" s="37">
        <v>250.0</v>
      </c>
      <c r="J66" s="36">
        <f t="shared" si="28"/>
        <v>250</v>
      </c>
      <c r="K66" s="38">
        <f t="shared" si="29"/>
        <v>21810</v>
      </c>
      <c r="L66" s="34" t="s">
        <v>30</v>
      </c>
      <c r="M66" s="39"/>
      <c r="N66" s="45"/>
      <c r="O66" s="41"/>
    </row>
    <row r="67" ht="21.75" customHeight="1">
      <c r="A67" s="47" t="s">
        <v>97</v>
      </c>
      <c r="B67" s="48"/>
      <c r="C67" s="48"/>
      <c r="D67" s="48"/>
      <c r="E67" s="48"/>
      <c r="F67" s="49"/>
      <c r="G67" s="50"/>
      <c r="H67" s="51">
        <f>SUM(H60:H65)</f>
        <v>47206</v>
      </c>
      <c r="I67" s="50"/>
      <c r="J67" s="51">
        <f t="shared" ref="J67:K67" si="30">SUM(J60:J65)</f>
        <v>18820</v>
      </c>
      <c r="K67" s="52">
        <f t="shared" si="30"/>
        <v>66026</v>
      </c>
      <c r="L67" s="50"/>
      <c r="M67" s="50"/>
      <c r="N67" s="50"/>
      <c r="O67" s="50"/>
    </row>
    <row r="68" ht="14.25" customHeight="1"/>
    <row r="69" ht="24.0" customHeight="1">
      <c r="A69" s="149" t="s">
        <v>98</v>
      </c>
      <c r="B69" s="6"/>
      <c r="C69" s="6"/>
      <c r="D69" s="6"/>
      <c r="E69" s="6"/>
      <c r="F69" s="12"/>
      <c r="G69" s="150" t="s">
        <v>26</v>
      </c>
      <c r="H69" s="6"/>
      <c r="I69" s="6"/>
      <c r="J69" s="12"/>
      <c r="K69" s="151">
        <f>SUM(K70:K75)</f>
        <v>4194</v>
      </c>
      <c r="L69" s="152"/>
      <c r="M69" s="152"/>
      <c r="N69" s="152"/>
      <c r="O69" s="152"/>
    </row>
    <row r="70" ht="21.75" customHeight="1">
      <c r="A70" s="153" t="s">
        <v>99</v>
      </c>
      <c r="B70" s="154">
        <f t="shared" ref="B70:B75" si="31">ROW()-62+1</f>
        <v>9</v>
      </c>
      <c r="C70" s="155" t="s">
        <v>100</v>
      </c>
      <c r="D70" s="156">
        <v>9.0</v>
      </c>
      <c r="E70" s="157" t="s">
        <v>35</v>
      </c>
      <c r="F70" s="158" t="s">
        <v>101</v>
      </c>
      <c r="G70" s="159">
        <v>366.0</v>
      </c>
      <c r="H70" s="160">
        <f t="shared" ref="H70:H75" si="32">IFERROR(G70*D70,0)</f>
        <v>3294</v>
      </c>
      <c r="I70" s="159">
        <v>100.0</v>
      </c>
      <c r="J70" s="160">
        <f t="shared" ref="J70:J75" si="33">IFERROR(I70*D70,0)</f>
        <v>900</v>
      </c>
      <c r="K70" s="161">
        <f t="shared" ref="K70:K75" si="34">H70+J70</f>
        <v>4194</v>
      </c>
      <c r="L70" s="157" t="s">
        <v>30</v>
      </c>
      <c r="M70" s="162"/>
      <c r="N70" s="163"/>
      <c r="O70" s="164"/>
    </row>
    <row r="71" ht="21.75" hidden="1" customHeight="1">
      <c r="A71" s="153" t="s">
        <v>99</v>
      </c>
      <c r="B71" s="31">
        <f t="shared" si="31"/>
        <v>10</v>
      </c>
      <c r="C71" s="87"/>
      <c r="D71" s="88"/>
      <c r="E71" s="39"/>
      <c r="F71" s="35"/>
      <c r="G71" s="36"/>
      <c r="H71" s="36">
        <f t="shared" si="32"/>
        <v>0</v>
      </c>
      <c r="I71" s="36"/>
      <c r="J71" s="36">
        <f t="shared" si="33"/>
        <v>0</v>
      </c>
      <c r="K71" s="38">
        <f t="shared" si="34"/>
        <v>0</v>
      </c>
      <c r="L71" s="39"/>
      <c r="M71" s="39"/>
      <c r="N71" s="45"/>
      <c r="O71" s="41"/>
    </row>
    <row r="72" ht="21.75" hidden="1" customHeight="1">
      <c r="A72" s="153" t="s">
        <v>99</v>
      </c>
      <c r="B72" s="154">
        <f t="shared" si="31"/>
        <v>11</v>
      </c>
      <c r="C72" s="165"/>
      <c r="D72" s="166"/>
      <c r="E72" s="162"/>
      <c r="F72" s="167"/>
      <c r="G72" s="160"/>
      <c r="H72" s="160">
        <f t="shared" si="32"/>
        <v>0</v>
      </c>
      <c r="I72" s="160"/>
      <c r="J72" s="160">
        <f t="shared" si="33"/>
        <v>0</v>
      </c>
      <c r="K72" s="161">
        <f t="shared" si="34"/>
        <v>0</v>
      </c>
      <c r="L72" s="162"/>
      <c r="M72" s="162"/>
      <c r="N72" s="163"/>
      <c r="O72" s="164"/>
    </row>
    <row r="73" ht="21.75" hidden="1" customHeight="1">
      <c r="A73" s="153" t="s">
        <v>99</v>
      </c>
      <c r="B73" s="31">
        <f t="shared" si="31"/>
        <v>12</v>
      </c>
      <c r="C73" s="87"/>
      <c r="D73" s="88"/>
      <c r="E73" s="39"/>
      <c r="F73" s="35"/>
      <c r="G73" s="36"/>
      <c r="H73" s="36">
        <f t="shared" si="32"/>
        <v>0</v>
      </c>
      <c r="I73" s="36"/>
      <c r="J73" s="36">
        <f t="shared" si="33"/>
        <v>0</v>
      </c>
      <c r="K73" s="38">
        <f t="shared" si="34"/>
        <v>0</v>
      </c>
      <c r="L73" s="39"/>
      <c r="M73" s="39"/>
      <c r="N73" s="45"/>
      <c r="O73" s="41"/>
    </row>
    <row r="74" ht="21.75" hidden="1" customHeight="1">
      <c r="A74" s="153" t="s">
        <v>99</v>
      </c>
      <c r="B74" s="154">
        <f t="shared" si="31"/>
        <v>13</v>
      </c>
      <c r="C74" s="165"/>
      <c r="D74" s="166"/>
      <c r="E74" s="162"/>
      <c r="F74" s="167"/>
      <c r="G74" s="160"/>
      <c r="H74" s="160">
        <f t="shared" si="32"/>
        <v>0</v>
      </c>
      <c r="I74" s="160"/>
      <c r="J74" s="160">
        <f t="shared" si="33"/>
        <v>0</v>
      </c>
      <c r="K74" s="161">
        <f t="shared" si="34"/>
        <v>0</v>
      </c>
      <c r="L74" s="162"/>
      <c r="M74" s="162"/>
      <c r="N74" s="163"/>
      <c r="O74" s="164"/>
    </row>
    <row r="75" ht="21.75" hidden="1" customHeight="1">
      <c r="A75" s="153" t="s">
        <v>99</v>
      </c>
      <c r="B75" s="31">
        <f t="shared" si="31"/>
        <v>14</v>
      </c>
      <c r="C75" s="87"/>
      <c r="D75" s="88"/>
      <c r="E75" s="39"/>
      <c r="F75" s="35"/>
      <c r="G75" s="36"/>
      <c r="H75" s="36">
        <f t="shared" si="32"/>
        <v>0</v>
      </c>
      <c r="I75" s="36"/>
      <c r="J75" s="36">
        <f t="shared" si="33"/>
        <v>0</v>
      </c>
      <c r="K75" s="38">
        <f t="shared" si="34"/>
        <v>0</v>
      </c>
      <c r="L75" s="39"/>
      <c r="M75" s="39"/>
      <c r="N75" s="45"/>
      <c r="O75" s="41"/>
    </row>
    <row r="76" ht="21.75" customHeight="1">
      <c r="A76" s="47" t="s">
        <v>102</v>
      </c>
      <c r="B76" s="48"/>
      <c r="C76" s="48"/>
      <c r="D76" s="48"/>
      <c r="E76" s="48"/>
      <c r="F76" s="49"/>
      <c r="G76" s="50"/>
      <c r="H76" s="51">
        <f>SUM(H70:H75)</f>
        <v>3294</v>
      </c>
      <c r="I76" s="50"/>
      <c r="J76" s="51">
        <f t="shared" ref="J76:K76" si="35">SUM(J70:J75)</f>
        <v>900</v>
      </c>
      <c r="K76" s="52">
        <f t="shared" si="35"/>
        <v>4194</v>
      </c>
      <c r="L76" s="50"/>
      <c r="M76" s="50"/>
      <c r="N76" s="50"/>
      <c r="O76" s="50"/>
    </row>
    <row r="77" ht="14.25" customHeight="1"/>
    <row r="78" ht="24.0" customHeight="1">
      <c r="A78" s="168" t="s">
        <v>103</v>
      </c>
      <c r="B78" s="6"/>
      <c r="C78" s="6"/>
      <c r="D78" s="6"/>
      <c r="E78" s="6"/>
      <c r="F78" s="12"/>
      <c r="G78" s="169" t="s">
        <v>26</v>
      </c>
      <c r="H78" s="6"/>
      <c r="I78" s="6"/>
      <c r="J78" s="12"/>
      <c r="K78" s="170">
        <f>SUM(K79:K84)</f>
        <v>2672</v>
      </c>
      <c r="L78" s="171"/>
      <c r="M78" s="171"/>
      <c r="N78" s="171"/>
      <c r="O78" s="171"/>
    </row>
    <row r="79" ht="21.75" customHeight="1">
      <c r="A79" s="172" t="s">
        <v>104</v>
      </c>
      <c r="B79" s="173">
        <f t="shared" ref="B79:B84" si="36">ROW()-71+1</f>
        <v>9</v>
      </c>
      <c r="C79" s="174" t="s">
        <v>105</v>
      </c>
      <c r="D79" s="175">
        <v>8.0</v>
      </c>
      <c r="E79" s="176" t="s">
        <v>35</v>
      </c>
      <c r="F79" s="177" t="s">
        <v>106</v>
      </c>
      <c r="G79" s="178">
        <v>234.0</v>
      </c>
      <c r="H79" s="179">
        <f t="shared" ref="H79:H84" si="37">IFERROR(G79*D79,0)</f>
        <v>1872</v>
      </c>
      <c r="I79" s="178">
        <v>100.0</v>
      </c>
      <c r="J79" s="179">
        <f t="shared" ref="J79:J84" si="38">IFERROR(I79*D79,0)</f>
        <v>800</v>
      </c>
      <c r="K79" s="180">
        <f t="shared" ref="K79:K84" si="39">H79+J79</f>
        <v>2672</v>
      </c>
      <c r="L79" s="181"/>
      <c r="M79" s="181"/>
      <c r="N79" s="182"/>
      <c r="O79" s="183"/>
    </row>
    <row r="80" ht="21.75" hidden="1" customHeight="1">
      <c r="A80" s="172" t="s">
        <v>104</v>
      </c>
      <c r="B80" s="31">
        <f t="shared" si="36"/>
        <v>10</v>
      </c>
      <c r="C80" s="87"/>
      <c r="D80" s="88"/>
      <c r="E80" s="39"/>
      <c r="F80" s="35"/>
      <c r="G80" s="36"/>
      <c r="H80" s="36">
        <f t="shared" si="37"/>
        <v>0</v>
      </c>
      <c r="I80" s="36"/>
      <c r="J80" s="36">
        <f t="shared" si="38"/>
        <v>0</v>
      </c>
      <c r="K80" s="38">
        <f t="shared" si="39"/>
        <v>0</v>
      </c>
      <c r="L80" s="39"/>
      <c r="M80" s="39"/>
      <c r="N80" s="45"/>
      <c r="O80" s="41"/>
    </row>
    <row r="81" ht="21.75" hidden="1" customHeight="1">
      <c r="A81" s="172" t="s">
        <v>104</v>
      </c>
      <c r="B81" s="173">
        <f t="shared" si="36"/>
        <v>11</v>
      </c>
      <c r="C81" s="184"/>
      <c r="D81" s="185"/>
      <c r="E81" s="181"/>
      <c r="F81" s="186"/>
      <c r="G81" s="179"/>
      <c r="H81" s="179">
        <f t="shared" si="37"/>
        <v>0</v>
      </c>
      <c r="I81" s="179"/>
      <c r="J81" s="179">
        <f t="shared" si="38"/>
        <v>0</v>
      </c>
      <c r="K81" s="180">
        <f t="shared" si="39"/>
        <v>0</v>
      </c>
      <c r="L81" s="181"/>
      <c r="M81" s="181"/>
      <c r="N81" s="182"/>
      <c r="O81" s="183"/>
    </row>
    <row r="82" ht="21.75" hidden="1" customHeight="1">
      <c r="A82" s="172" t="s">
        <v>104</v>
      </c>
      <c r="B82" s="31">
        <f t="shared" si="36"/>
        <v>12</v>
      </c>
      <c r="C82" s="87"/>
      <c r="D82" s="88"/>
      <c r="E82" s="39"/>
      <c r="F82" s="35"/>
      <c r="G82" s="36"/>
      <c r="H82" s="36">
        <f t="shared" si="37"/>
        <v>0</v>
      </c>
      <c r="I82" s="36"/>
      <c r="J82" s="36">
        <f t="shared" si="38"/>
        <v>0</v>
      </c>
      <c r="K82" s="38">
        <f t="shared" si="39"/>
        <v>0</v>
      </c>
      <c r="L82" s="39"/>
      <c r="M82" s="39"/>
      <c r="N82" s="45"/>
      <c r="O82" s="41"/>
    </row>
    <row r="83" ht="21.75" hidden="1" customHeight="1">
      <c r="A83" s="172" t="s">
        <v>104</v>
      </c>
      <c r="B83" s="173">
        <f t="shared" si="36"/>
        <v>13</v>
      </c>
      <c r="C83" s="184"/>
      <c r="D83" s="185"/>
      <c r="E83" s="181"/>
      <c r="F83" s="186"/>
      <c r="G83" s="179"/>
      <c r="H83" s="179">
        <f t="shared" si="37"/>
        <v>0</v>
      </c>
      <c r="I83" s="179"/>
      <c r="J83" s="179">
        <f t="shared" si="38"/>
        <v>0</v>
      </c>
      <c r="K83" s="180">
        <f t="shared" si="39"/>
        <v>0</v>
      </c>
      <c r="L83" s="181"/>
      <c r="M83" s="181"/>
      <c r="N83" s="182"/>
      <c r="O83" s="183"/>
    </row>
    <row r="84" ht="21.75" hidden="1" customHeight="1">
      <c r="A84" s="172" t="s">
        <v>104</v>
      </c>
      <c r="B84" s="31">
        <f t="shared" si="36"/>
        <v>14</v>
      </c>
      <c r="C84" s="87"/>
      <c r="D84" s="88"/>
      <c r="E84" s="39"/>
      <c r="F84" s="35"/>
      <c r="G84" s="36"/>
      <c r="H84" s="36">
        <f t="shared" si="37"/>
        <v>0</v>
      </c>
      <c r="I84" s="36"/>
      <c r="J84" s="36">
        <f t="shared" si="38"/>
        <v>0</v>
      </c>
      <c r="K84" s="38">
        <f t="shared" si="39"/>
        <v>0</v>
      </c>
      <c r="L84" s="39"/>
      <c r="M84" s="39"/>
      <c r="N84" s="45"/>
      <c r="O84" s="41"/>
    </row>
    <row r="85" ht="21.75" customHeight="1">
      <c r="A85" s="47" t="s">
        <v>107</v>
      </c>
      <c r="B85" s="48"/>
      <c r="C85" s="48"/>
      <c r="D85" s="48"/>
      <c r="E85" s="48"/>
      <c r="F85" s="49"/>
      <c r="G85" s="50"/>
      <c r="H85" s="51">
        <f>SUM(H79:H84)</f>
        <v>1872</v>
      </c>
      <c r="I85" s="50"/>
      <c r="J85" s="51">
        <f t="shared" ref="J85:K85" si="40">SUM(J79:J84)</f>
        <v>800</v>
      </c>
      <c r="K85" s="52">
        <f t="shared" si="40"/>
        <v>2672</v>
      </c>
      <c r="L85" s="50"/>
      <c r="M85" s="50"/>
      <c r="N85" s="50"/>
      <c r="O85" s="50"/>
    </row>
    <row r="86" ht="14.25" hidden="1" customHeight="1"/>
    <row r="87" ht="24.0" hidden="1" customHeight="1">
      <c r="A87" s="187" t="s">
        <v>108</v>
      </c>
      <c r="B87" s="6"/>
      <c r="C87" s="6"/>
      <c r="D87" s="6"/>
      <c r="E87" s="6"/>
      <c r="F87" s="12"/>
      <c r="G87" s="188" t="s">
        <v>26</v>
      </c>
      <c r="H87" s="6"/>
      <c r="I87" s="6"/>
      <c r="J87" s="12"/>
      <c r="K87" s="189">
        <f>SUM(K88:K93)</f>
        <v>0</v>
      </c>
      <c r="L87" s="190"/>
      <c r="M87" s="190"/>
      <c r="N87" s="190"/>
      <c r="O87" s="190"/>
    </row>
    <row r="88" ht="21.75" hidden="1" customHeight="1">
      <c r="A88" s="191" t="s">
        <v>109</v>
      </c>
      <c r="B88" s="192">
        <f t="shared" ref="B88:B93" si="41">ROW()-80+1</f>
        <v>9</v>
      </c>
      <c r="C88" s="193"/>
      <c r="D88" s="194"/>
      <c r="E88" s="195"/>
      <c r="F88" s="196"/>
      <c r="G88" s="197"/>
      <c r="H88" s="197">
        <f t="shared" ref="H88:H93" si="42">IFERROR(G88*D88,0)</f>
        <v>0</v>
      </c>
      <c r="I88" s="197"/>
      <c r="J88" s="197">
        <f t="shared" ref="J88:J93" si="43">IFERROR(I88*D88,0)</f>
        <v>0</v>
      </c>
      <c r="K88" s="198">
        <f t="shared" ref="K88:K93" si="44">H88+J88</f>
        <v>0</v>
      </c>
      <c r="L88" s="195"/>
      <c r="M88" s="195"/>
      <c r="N88" s="199"/>
      <c r="O88" s="200"/>
    </row>
    <row r="89" ht="21.75" hidden="1" customHeight="1">
      <c r="A89" s="191" t="s">
        <v>109</v>
      </c>
      <c r="B89" s="31">
        <f t="shared" si="41"/>
        <v>10</v>
      </c>
      <c r="C89" s="87"/>
      <c r="D89" s="88"/>
      <c r="E89" s="39"/>
      <c r="F89" s="35"/>
      <c r="G89" s="36"/>
      <c r="H89" s="36">
        <f t="shared" si="42"/>
        <v>0</v>
      </c>
      <c r="I89" s="36"/>
      <c r="J89" s="36">
        <f t="shared" si="43"/>
        <v>0</v>
      </c>
      <c r="K89" s="38">
        <f t="shared" si="44"/>
        <v>0</v>
      </c>
      <c r="L89" s="39"/>
      <c r="M89" s="39"/>
      <c r="N89" s="45"/>
      <c r="O89" s="41"/>
    </row>
    <row r="90" ht="21.75" hidden="1" customHeight="1">
      <c r="A90" s="191" t="s">
        <v>109</v>
      </c>
      <c r="B90" s="192">
        <f t="shared" si="41"/>
        <v>11</v>
      </c>
      <c r="C90" s="193"/>
      <c r="D90" s="194"/>
      <c r="E90" s="195"/>
      <c r="F90" s="196"/>
      <c r="G90" s="197"/>
      <c r="H90" s="197">
        <f t="shared" si="42"/>
        <v>0</v>
      </c>
      <c r="I90" s="197"/>
      <c r="J90" s="197">
        <f t="shared" si="43"/>
        <v>0</v>
      </c>
      <c r="K90" s="198">
        <f t="shared" si="44"/>
        <v>0</v>
      </c>
      <c r="L90" s="195"/>
      <c r="M90" s="195"/>
      <c r="N90" s="199"/>
      <c r="O90" s="200"/>
    </row>
    <row r="91" ht="21.75" hidden="1" customHeight="1">
      <c r="A91" s="191" t="s">
        <v>109</v>
      </c>
      <c r="B91" s="31">
        <f t="shared" si="41"/>
        <v>12</v>
      </c>
      <c r="C91" s="87"/>
      <c r="D91" s="88"/>
      <c r="E91" s="39"/>
      <c r="F91" s="35"/>
      <c r="G91" s="36"/>
      <c r="H91" s="36">
        <f t="shared" si="42"/>
        <v>0</v>
      </c>
      <c r="I91" s="36"/>
      <c r="J91" s="36">
        <f t="shared" si="43"/>
        <v>0</v>
      </c>
      <c r="K91" s="38">
        <f t="shared" si="44"/>
        <v>0</v>
      </c>
      <c r="L91" s="39"/>
      <c r="M91" s="39"/>
      <c r="N91" s="45"/>
      <c r="O91" s="41"/>
    </row>
    <row r="92" ht="21.75" hidden="1" customHeight="1">
      <c r="A92" s="191" t="s">
        <v>109</v>
      </c>
      <c r="B92" s="192">
        <f t="shared" si="41"/>
        <v>13</v>
      </c>
      <c r="C92" s="193"/>
      <c r="D92" s="194"/>
      <c r="E92" s="195"/>
      <c r="F92" s="196"/>
      <c r="G92" s="197"/>
      <c r="H92" s="197">
        <f t="shared" si="42"/>
        <v>0</v>
      </c>
      <c r="I92" s="197"/>
      <c r="J92" s="197">
        <f t="shared" si="43"/>
        <v>0</v>
      </c>
      <c r="K92" s="198">
        <f t="shared" si="44"/>
        <v>0</v>
      </c>
      <c r="L92" s="195"/>
      <c r="M92" s="195"/>
      <c r="N92" s="199"/>
      <c r="O92" s="200"/>
    </row>
    <row r="93" ht="21.75" hidden="1" customHeight="1">
      <c r="A93" s="191" t="s">
        <v>109</v>
      </c>
      <c r="B93" s="31">
        <f t="shared" si="41"/>
        <v>14</v>
      </c>
      <c r="C93" s="87"/>
      <c r="D93" s="88"/>
      <c r="E93" s="39"/>
      <c r="F93" s="35"/>
      <c r="G93" s="36"/>
      <c r="H93" s="36">
        <f t="shared" si="42"/>
        <v>0</v>
      </c>
      <c r="I93" s="36"/>
      <c r="J93" s="36">
        <f t="shared" si="43"/>
        <v>0</v>
      </c>
      <c r="K93" s="38">
        <f t="shared" si="44"/>
        <v>0</v>
      </c>
      <c r="L93" s="39"/>
      <c r="M93" s="39"/>
      <c r="N93" s="45"/>
      <c r="O93" s="41"/>
    </row>
    <row r="94" ht="21.75" hidden="1" customHeight="1">
      <c r="A94" s="47" t="s">
        <v>110</v>
      </c>
      <c r="B94" s="48"/>
      <c r="C94" s="48"/>
      <c r="D94" s="48"/>
      <c r="E94" s="48"/>
      <c r="F94" s="49"/>
      <c r="G94" s="50"/>
      <c r="H94" s="51">
        <f>SUM(H88:H93)</f>
        <v>0</v>
      </c>
      <c r="I94" s="50"/>
      <c r="J94" s="51">
        <f t="shared" ref="J94:K94" si="45">SUM(J88:J93)</f>
        <v>0</v>
      </c>
      <c r="K94" s="52">
        <f t="shared" si="45"/>
        <v>0</v>
      </c>
      <c r="L94" s="50"/>
      <c r="M94" s="50"/>
      <c r="N94" s="50"/>
      <c r="O94" s="50"/>
    </row>
    <row r="95" ht="14.25" hidden="1" customHeight="1"/>
    <row r="96" ht="24.0" hidden="1" customHeight="1">
      <c r="A96" s="201" t="s">
        <v>111</v>
      </c>
      <c r="B96" s="6"/>
      <c r="C96" s="6"/>
      <c r="D96" s="6"/>
      <c r="E96" s="6"/>
      <c r="F96" s="12"/>
      <c r="G96" s="202" t="s">
        <v>26</v>
      </c>
      <c r="H96" s="6"/>
      <c r="I96" s="6"/>
      <c r="J96" s="12"/>
      <c r="K96" s="203">
        <f>SUM(K97:K102)</f>
        <v>0</v>
      </c>
      <c r="L96" s="204"/>
      <c r="M96" s="204"/>
      <c r="N96" s="204"/>
      <c r="O96" s="204"/>
    </row>
    <row r="97" ht="21.75" hidden="1" customHeight="1">
      <c r="A97" s="205" t="s">
        <v>112</v>
      </c>
      <c r="B97" s="206">
        <f t="shared" ref="B97:B102" si="46">ROW()-89+1</f>
        <v>9</v>
      </c>
      <c r="C97" s="207"/>
      <c r="D97" s="208"/>
      <c r="E97" s="209"/>
      <c r="F97" s="210"/>
      <c r="G97" s="211"/>
      <c r="H97" s="211">
        <f t="shared" ref="H97:H102" si="47">IFERROR(G97*D97,0)</f>
        <v>0</v>
      </c>
      <c r="I97" s="211"/>
      <c r="J97" s="211">
        <f t="shared" ref="J97:J102" si="48">IFERROR(I97*D97,0)</f>
        <v>0</v>
      </c>
      <c r="K97" s="212">
        <f t="shared" ref="K97:K102" si="49">H97+J97</f>
        <v>0</v>
      </c>
      <c r="L97" s="209"/>
      <c r="M97" s="209"/>
      <c r="N97" s="213"/>
      <c r="O97" s="214"/>
    </row>
    <row r="98" ht="21.75" hidden="1" customHeight="1">
      <c r="A98" s="205" t="s">
        <v>112</v>
      </c>
      <c r="B98" s="31">
        <f t="shared" si="46"/>
        <v>10</v>
      </c>
      <c r="C98" s="87"/>
      <c r="D98" s="88"/>
      <c r="E98" s="39"/>
      <c r="F98" s="35"/>
      <c r="G98" s="36"/>
      <c r="H98" s="36">
        <f t="shared" si="47"/>
        <v>0</v>
      </c>
      <c r="I98" s="36"/>
      <c r="J98" s="36">
        <f t="shared" si="48"/>
        <v>0</v>
      </c>
      <c r="K98" s="38">
        <f t="shared" si="49"/>
        <v>0</v>
      </c>
      <c r="L98" s="39"/>
      <c r="M98" s="39"/>
      <c r="N98" s="45"/>
      <c r="O98" s="41"/>
    </row>
    <row r="99" ht="21.75" hidden="1" customHeight="1">
      <c r="A99" s="205" t="s">
        <v>112</v>
      </c>
      <c r="B99" s="206">
        <f t="shared" si="46"/>
        <v>11</v>
      </c>
      <c r="C99" s="207"/>
      <c r="D99" s="208"/>
      <c r="E99" s="209"/>
      <c r="F99" s="210"/>
      <c r="G99" s="211"/>
      <c r="H99" s="211">
        <f t="shared" si="47"/>
        <v>0</v>
      </c>
      <c r="I99" s="211"/>
      <c r="J99" s="211">
        <f t="shared" si="48"/>
        <v>0</v>
      </c>
      <c r="K99" s="212">
        <f t="shared" si="49"/>
        <v>0</v>
      </c>
      <c r="L99" s="209"/>
      <c r="M99" s="209"/>
      <c r="N99" s="213"/>
      <c r="O99" s="214"/>
    </row>
    <row r="100" ht="21.75" hidden="1" customHeight="1">
      <c r="A100" s="205" t="s">
        <v>112</v>
      </c>
      <c r="B100" s="31">
        <f t="shared" si="46"/>
        <v>12</v>
      </c>
      <c r="C100" s="87"/>
      <c r="D100" s="88"/>
      <c r="E100" s="39"/>
      <c r="F100" s="35"/>
      <c r="G100" s="36"/>
      <c r="H100" s="36">
        <f t="shared" si="47"/>
        <v>0</v>
      </c>
      <c r="I100" s="36"/>
      <c r="J100" s="36">
        <f t="shared" si="48"/>
        <v>0</v>
      </c>
      <c r="K100" s="38">
        <f t="shared" si="49"/>
        <v>0</v>
      </c>
      <c r="L100" s="39"/>
      <c r="M100" s="39"/>
      <c r="N100" s="45"/>
      <c r="O100" s="41"/>
    </row>
    <row r="101" ht="21.75" hidden="1" customHeight="1">
      <c r="A101" s="205" t="s">
        <v>112</v>
      </c>
      <c r="B101" s="206">
        <f t="shared" si="46"/>
        <v>13</v>
      </c>
      <c r="C101" s="207"/>
      <c r="D101" s="208"/>
      <c r="E101" s="209"/>
      <c r="F101" s="210"/>
      <c r="G101" s="211"/>
      <c r="H101" s="211">
        <f t="shared" si="47"/>
        <v>0</v>
      </c>
      <c r="I101" s="211"/>
      <c r="J101" s="211">
        <f t="shared" si="48"/>
        <v>0</v>
      </c>
      <c r="K101" s="212">
        <f t="shared" si="49"/>
        <v>0</v>
      </c>
      <c r="L101" s="209"/>
      <c r="M101" s="209"/>
      <c r="N101" s="213"/>
      <c r="O101" s="214"/>
    </row>
    <row r="102" ht="21.75" hidden="1" customHeight="1">
      <c r="A102" s="205" t="s">
        <v>112</v>
      </c>
      <c r="B102" s="31">
        <f t="shared" si="46"/>
        <v>14</v>
      </c>
      <c r="C102" s="87"/>
      <c r="D102" s="88"/>
      <c r="E102" s="39"/>
      <c r="F102" s="35"/>
      <c r="G102" s="36"/>
      <c r="H102" s="36">
        <f t="shared" si="47"/>
        <v>0</v>
      </c>
      <c r="I102" s="36"/>
      <c r="J102" s="36">
        <f t="shared" si="48"/>
        <v>0</v>
      </c>
      <c r="K102" s="38">
        <f t="shared" si="49"/>
        <v>0</v>
      </c>
      <c r="L102" s="39"/>
      <c r="M102" s="39"/>
      <c r="N102" s="45"/>
      <c r="O102" s="41"/>
    </row>
    <row r="103" ht="21.75" hidden="1" customHeight="1">
      <c r="A103" s="47" t="s">
        <v>113</v>
      </c>
      <c r="B103" s="48"/>
      <c r="C103" s="48"/>
      <c r="D103" s="48"/>
      <c r="E103" s="48"/>
      <c r="F103" s="49"/>
      <c r="G103" s="50"/>
      <c r="H103" s="51">
        <f>SUM(H97:H102)</f>
        <v>0</v>
      </c>
      <c r="I103" s="50"/>
      <c r="J103" s="51">
        <f t="shared" ref="J103:K103" si="50">SUM(J97:J102)</f>
        <v>0</v>
      </c>
      <c r="K103" s="52">
        <f t="shared" si="50"/>
        <v>0</v>
      </c>
      <c r="L103" s="50"/>
      <c r="M103" s="50"/>
      <c r="N103" s="50"/>
      <c r="O103" s="50"/>
    </row>
    <row r="104" ht="14.25" customHeight="1"/>
    <row r="105" ht="24.0" customHeight="1">
      <c r="A105" s="215" t="s">
        <v>114</v>
      </c>
      <c r="B105" s="6"/>
      <c r="C105" s="6"/>
      <c r="D105" s="6"/>
      <c r="E105" s="6"/>
      <c r="F105" s="12"/>
      <c r="G105" s="216" t="s">
        <v>26</v>
      </c>
      <c r="H105" s="6"/>
      <c r="I105" s="6"/>
      <c r="J105" s="12"/>
      <c r="K105" s="217">
        <f>SUM(K106:K110)</f>
        <v>26579</v>
      </c>
      <c r="L105" s="218"/>
      <c r="M105" s="218"/>
      <c r="N105" s="218"/>
      <c r="O105" s="218"/>
    </row>
    <row r="106" ht="21.75" customHeight="1">
      <c r="A106" s="219" t="s">
        <v>115</v>
      </c>
      <c r="B106" s="220">
        <f t="shared" ref="B106:B108" si="51">ROW()-98+1</f>
        <v>9</v>
      </c>
      <c r="C106" s="221" t="s">
        <v>116</v>
      </c>
      <c r="D106" s="222">
        <v>1.0</v>
      </c>
      <c r="E106" s="223" t="s">
        <v>35</v>
      </c>
      <c r="F106" s="224"/>
      <c r="G106" s="225">
        <v>16579.0</v>
      </c>
      <c r="H106" s="226">
        <f t="shared" ref="H106:H108" si="52">IFERROR(G106*D106,0)</f>
        <v>16579</v>
      </c>
      <c r="I106" s="226"/>
      <c r="J106" s="226">
        <f t="shared" ref="J106:J108" si="53">IFERROR(I106*D106,0)</f>
        <v>0</v>
      </c>
      <c r="K106" s="227">
        <f t="shared" ref="K106:K108" si="54">H106+J106</f>
        <v>16579</v>
      </c>
      <c r="L106" s="223" t="s">
        <v>30</v>
      </c>
      <c r="M106" s="228"/>
      <c r="N106" s="229"/>
      <c r="O106" s="230"/>
    </row>
    <row r="107" ht="21.75" customHeight="1">
      <c r="A107" s="219" t="s">
        <v>115</v>
      </c>
      <c r="B107" s="31">
        <f t="shared" si="51"/>
        <v>10</v>
      </c>
      <c r="C107" s="32" t="s">
        <v>117</v>
      </c>
      <c r="D107" s="33">
        <v>1.0</v>
      </c>
      <c r="E107" s="34" t="s">
        <v>29</v>
      </c>
      <c r="F107" s="35"/>
      <c r="G107" s="36"/>
      <c r="H107" s="36">
        <f t="shared" si="52"/>
        <v>0</v>
      </c>
      <c r="I107" s="37">
        <v>8000.0</v>
      </c>
      <c r="J107" s="36">
        <f t="shared" si="53"/>
        <v>8000</v>
      </c>
      <c r="K107" s="38">
        <f t="shared" si="54"/>
        <v>8000</v>
      </c>
      <c r="L107" s="34" t="s">
        <v>30</v>
      </c>
      <c r="M107" s="39"/>
      <c r="N107" s="45"/>
      <c r="O107" s="41"/>
    </row>
    <row r="108" ht="21.75" customHeight="1">
      <c r="A108" s="219" t="s">
        <v>115</v>
      </c>
      <c r="B108" s="220">
        <f t="shared" si="51"/>
        <v>11</v>
      </c>
      <c r="C108" s="221" t="s">
        <v>118</v>
      </c>
      <c r="D108" s="222">
        <v>1.0</v>
      </c>
      <c r="E108" s="228"/>
      <c r="F108" s="224"/>
      <c r="G108" s="226"/>
      <c r="H108" s="226">
        <f t="shared" si="52"/>
        <v>0</v>
      </c>
      <c r="I108" s="225">
        <v>2000.0</v>
      </c>
      <c r="J108" s="226">
        <f t="shared" si="53"/>
        <v>2000</v>
      </c>
      <c r="K108" s="227">
        <f t="shared" si="54"/>
        <v>2000</v>
      </c>
      <c r="L108" s="228"/>
      <c r="M108" s="228"/>
      <c r="N108" s="229"/>
      <c r="O108" s="230"/>
    </row>
    <row r="109" ht="21.75" customHeight="1">
      <c r="A109" s="219" t="s">
        <v>115</v>
      </c>
      <c r="B109" s="231">
        <v>12.0</v>
      </c>
      <c r="C109" s="32" t="s">
        <v>119</v>
      </c>
      <c r="D109" s="33">
        <v>1.0</v>
      </c>
      <c r="E109" s="39"/>
      <c r="F109" s="35"/>
      <c r="G109" s="36"/>
      <c r="H109" s="36"/>
      <c r="I109" s="37">
        <v>2500.0</v>
      </c>
      <c r="J109" s="37">
        <v>2500.0</v>
      </c>
      <c r="K109" s="38"/>
      <c r="L109" s="39"/>
      <c r="M109" s="39"/>
      <c r="N109" s="45"/>
      <c r="O109" s="41"/>
    </row>
    <row r="110" ht="21.75" customHeight="1">
      <c r="A110" s="219" t="s">
        <v>115</v>
      </c>
      <c r="B110" s="31">
        <f>ROW()-98+1</f>
        <v>13</v>
      </c>
      <c r="C110" s="87"/>
      <c r="D110" s="88"/>
      <c r="E110" s="39"/>
      <c r="F110" s="35"/>
      <c r="G110" s="36"/>
      <c r="H110" s="36">
        <f>IFERROR(G110*D110,0)</f>
        <v>0</v>
      </c>
      <c r="I110" s="36"/>
      <c r="J110" s="36">
        <f>IFERROR(I110*D110,0)</f>
        <v>0</v>
      </c>
      <c r="K110" s="38">
        <f>H110+J110</f>
        <v>0</v>
      </c>
      <c r="L110" s="39"/>
      <c r="M110" s="39"/>
      <c r="N110" s="45"/>
      <c r="O110" s="41"/>
    </row>
    <row r="111" ht="21.75" customHeight="1">
      <c r="A111" s="47" t="s">
        <v>120</v>
      </c>
      <c r="B111" s="48"/>
      <c r="C111" s="48"/>
      <c r="D111" s="48"/>
      <c r="E111" s="48"/>
      <c r="F111" s="49"/>
      <c r="G111" s="50"/>
      <c r="H111" s="51">
        <f>SUM(H106:H110)</f>
        <v>16579</v>
      </c>
      <c r="I111" s="50"/>
      <c r="J111" s="51">
        <f t="shared" ref="J111:K111" si="55">SUM(J106:J110)</f>
        <v>12500</v>
      </c>
      <c r="K111" s="52">
        <f t="shared" si="55"/>
        <v>26579</v>
      </c>
      <c r="L111" s="50"/>
      <c r="M111" s="50"/>
      <c r="N111" s="50"/>
      <c r="O111" s="50"/>
    </row>
    <row r="112" ht="14.25" customHeight="1"/>
    <row r="113" ht="14.25" customHeight="1"/>
    <row r="114" ht="30.0" customHeight="1">
      <c r="A114" s="232" t="s">
        <v>121</v>
      </c>
      <c r="B114" s="6"/>
      <c r="C114" s="6"/>
      <c r="D114" s="6"/>
      <c r="E114" s="6"/>
      <c r="F114" s="12"/>
      <c r="G114" s="232" t="s">
        <v>122</v>
      </c>
      <c r="H114" s="6"/>
      <c r="I114" s="6"/>
      <c r="J114" s="12"/>
      <c r="K114" s="233">
        <f>K21+K30+K39+K48+K57+K67+K76+K85+K94+K103+K111</f>
        <v>210557</v>
      </c>
      <c r="L114" s="234"/>
      <c r="M114" s="234"/>
      <c r="N114" s="234"/>
      <c r="O114" s="234"/>
    </row>
    <row r="115" ht="14.25" customHeight="1"/>
    <row r="116" ht="14.25" customHeight="1">
      <c r="K116" s="69" t="s">
        <v>123</v>
      </c>
    </row>
    <row r="117" ht="14.25" customHeight="1"/>
    <row r="118" ht="14.25" customHeight="1">
      <c r="G118" s="69" t="s">
        <v>124</v>
      </c>
      <c r="H118" s="235">
        <f>SUM(H76+H67+H57+H48+H39+H30+H21)</f>
        <v>89506</v>
      </c>
    </row>
    <row r="119" ht="14.25" customHeight="1">
      <c r="G119" s="69" t="s">
        <v>125</v>
      </c>
      <c r="H119" s="235">
        <f>H106</f>
        <v>16579</v>
      </c>
    </row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55">
    <mergeCell ref="A105:F105"/>
    <mergeCell ref="G105:J105"/>
    <mergeCell ref="A111:F111"/>
    <mergeCell ref="A114:F114"/>
    <mergeCell ref="G114:J114"/>
    <mergeCell ref="A85:F85"/>
    <mergeCell ref="A87:F87"/>
    <mergeCell ref="G87:J87"/>
    <mergeCell ref="A94:F94"/>
    <mergeCell ref="A96:F96"/>
    <mergeCell ref="G96:J96"/>
    <mergeCell ref="A103:F103"/>
    <mergeCell ref="A1:O1"/>
    <mergeCell ref="B2:E2"/>
    <mergeCell ref="G2:J2"/>
    <mergeCell ref="L2:O2"/>
    <mergeCell ref="B3:E3"/>
    <mergeCell ref="G3:J3"/>
    <mergeCell ref="L3:O3"/>
    <mergeCell ref="I5:J5"/>
    <mergeCell ref="K5:K6"/>
    <mergeCell ref="L5:L6"/>
    <mergeCell ref="M5:M6"/>
    <mergeCell ref="N5:N6"/>
    <mergeCell ref="O5:O6"/>
    <mergeCell ref="A7:F7"/>
    <mergeCell ref="G7:J7"/>
    <mergeCell ref="A5:A6"/>
    <mergeCell ref="B5:B6"/>
    <mergeCell ref="C5:C6"/>
    <mergeCell ref="D5:D6"/>
    <mergeCell ref="E5:E6"/>
    <mergeCell ref="F5:F6"/>
    <mergeCell ref="G5:H5"/>
    <mergeCell ref="A21:F21"/>
    <mergeCell ref="A23:F23"/>
    <mergeCell ref="G23:J23"/>
    <mergeCell ref="A30:F30"/>
    <mergeCell ref="A32:F32"/>
    <mergeCell ref="G32:J32"/>
    <mergeCell ref="A39:F39"/>
    <mergeCell ref="A41:F41"/>
    <mergeCell ref="G41:J41"/>
    <mergeCell ref="A48:F48"/>
    <mergeCell ref="A50:F50"/>
    <mergeCell ref="G50:J50"/>
    <mergeCell ref="A57:F57"/>
    <mergeCell ref="G59:J59"/>
    <mergeCell ref="A59:F59"/>
    <mergeCell ref="A67:F67"/>
    <mergeCell ref="A69:F69"/>
    <mergeCell ref="G69:J69"/>
    <mergeCell ref="A76:F76"/>
    <mergeCell ref="A78:F78"/>
    <mergeCell ref="G78:J78"/>
  </mergeCells>
  <conditionalFormatting sqref="A8:O20 F28:F29 F51:F52 N61">
    <cfRule type="expression" dxfId="0" priority="1">
      <formula>$L8="Completed"</formula>
    </cfRule>
  </conditionalFormatting>
  <conditionalFormatting sqref="A8:O20 F28:F29 F51:F52 N61">
    <cfRule type="expression" dxfId="1" priority="2">
      <formula>$L8="Blocked"</formula>
    </cfRule>
  </conditionalFormatting>
  <conditionalFormatting sqref="A24:O29">
    <cfRule type="expression" dxfId="0" priority="3">
      <formula>$L24="Completed"</formula>
    </cfRule>
  </conditionalFormatting>
  <conditionalFormatting sqref="A24:O29">
    <cfRule type="expression" dxfId="1" priority="4">
      <formula>$L24="Blocked"</formula>
    </cfRule>
  </conditionalFormatting>
  <conditionalFormatting sqref="A33:O38">
    <cfRule type="expression" dxfId="0" priority="5">
      <formula>$L33="Completed"</formula>
    </cfRule>
  </conditionalFormatting>
  <conditionalFormatting sqref="A33:O38">
    <cfRule type="expression" dxfId="1" priority="6">
      <formula>$L33="Blocked"</formula>
    </cfRule>
  </conditionalFormatting>
  <conditionalFormatting sqref="A42:O47">
    <cfRule type="expression" dxfId="0" priority="7">
      <formula>$L42="Completed"</formula>
    </cfRule>
  </conditionalFormatting>
  <conditionalFormatting sqref="A42:O47">
    <cfRule type="expression" dxfId="1" priority="8">
      <formula>$L42="Blocked"</formula>
    </cfRule>
  </conditionalFormatting>
  <conditionalFormatting sqref="A51:O56">
    <cfRule type="expression" dxfId="0" priority="9">
      <formula>$L51="Completed"</formula>
    </cfRule>
  </conditionalFormatting>
  <conditionalFormatting sqref="A51:O56">
    <cfRule type="expression" dxfId="1" priority="10">
      <formula>$L51="Blocked"</formula>
    </cfRule>
  </conditionalFormatting>
  <conditionalFormatting sqref="A60:O66">
    <cfRule type="expression" dxfId="0" priority="11">
      <formula>$L60="Completed"</formula>
    </cfRule>
  </conditionalFormatting>
  <conditionalFormatting sqref="A60:O66">
    <cfRule type="expression" dxfId="1" priority="12">
      <formula>$L60="Blocked"</formula>
    </cfRule>
  </conditionalFormatting>
  <conditionalFormatting sqref="A70:O75">
    <cfRule type="expression" dxfId="0" priority="13">
      <formula>$L70="Completed"</formula>
    </cfRule>
  </conditionalFormatting>
  <conditionalFormatting sqref="A70:O75">
    <cfRule type="expression" dxfId="1" priority="14">
      <formula>$L70="Blocked"</formula>
    </cfRule>
  </conditionalFormatting>
  <conditionalFormatting sqref="A79:O84">
    <cfRule type="expression" dxfId="0" priority="15">
      <formula>$L79="Completed"</formula>
    </cfRule>
  </conditionalFormatting>
  <conditionalFormatting sqref="A79:O84">
    <cfRule type="expression" dxfId="1" priority="16">
      <formula>$L79="Blocked"</formula>
    </cfRule>
  </conditionalFormatting>
  <conditionalFormatting sqref="A88:O93">
    <cfRule type="expression" dxfId="0" priority="17">
      <formula>$L88="Completed"</formula>
    </cfRule>
  </conditionalFormatting>
  <conditionalFormatting sqref="A88:O93">
    <cfRule type="expression" dxfId="1" priority="18">
      <formula>$L88="Blocked"</formula>
    </cfRule>
  </conditionalFormatting>
  <conditionalFormatting sqref="A97:O102">
    <cfRule type="expression" dxfId="0" priority="19">
      <formula>$L97="Completed"</formula>
    </cfRule>
  </conditionalFormatting>
  <conditionalFormatting sqref="A97:O102">
    <cfRule type="expression" dxfId="1" priority="20">
      <formula>$L97="Blocked"</formula>
    </cfRule>
  </conditionalFormatting>
  <conditionalFormatting sqref="A106:O110">
    <cfRule type="expression" dxfId="0" priority="21">
      <formula>$L106="Completed"</formula>
    </cfRule>
  </conditionalFormatting>
  <conditionalFormatting sqref="A106:O110">
    <cfRule type="expression" dxfId="1" priority="22">
      <formula>$L106="Blocked"</formula>
    </cfRule>
  </conditionalFormatting>
  <conditionalFormatting sqref="L8:L20">
    <cfRule type="cellIs" dxfId="2" priority="23" operator="equal">
      <formula>"Completed"</formula>
    </cfRule>
  </conditionalFormatting>
  <conditionalFormatting sqref="L8:L20">
    <cfRule type="cellIs" dxfId="3" priority="24" operator="equal">
      <formula>"In Progress"</formula>
    </cfRule>
  </conditionalFormatting>
  <conditionalFormatting sqref="L8:L20">
    <cfRule type="cellIs" dxfId="4" priority="25" operator="equal">
      <formula>"Not Started"</formula>
    </cfRule>
  </conditionalFormatting>
  <conditionalFormatting sqref="L8:L20">
    <cfRule type="cellIs" dxfId="5" priority="26" operator="equal">
      <formula>"Blocked"</formula>
    </cfRule>
  </conditionalFormatting>
  <conditionalFormatting sqref="L24:L29">
    <cfRule type="cellIs" dxfId="2" priority="27" operator="equal">
      <formula>"Completed"</formula>
    </cfRule>
  </conditionalFormatting>
  <conditionalFormatting sqref="L24:L29">
    <cfRule type="cellIs" dxfId="3" priority="28" operator="equal">
      <formula>"In Progress"</formula>
    </cfRule>
  </conditionalFormatting>
  <conditionalFormatting sqref="L24:L29">
    <cfRule type="cellIs" dxfId="4" priority="29" operator="equal">
      <formula>"Not Started"</formula>
    </cfRule>
  </conditionalFormatting>
  <conditionalFormatting sqref="L24:L29">
    <cfRule type="cellIs" dxfId="5" priority="30" operator="equal">
      <formula>"Blocked"</formula>
    </cfRule>
  </conditionalFormatting>
  <conditionalFormatting sqref="L33:L38">
    <cfRule type="cellIs" dxfId="2" priority="31" operator="equal">
      <formula>"Completed"</formula>
    </cfRule>
  </conditionalFormatting>
  <conditionalFormatting sqref="L33:L38">
    <cfRule type="cellIs" dxfId="3" priority="32" operator="equal">
      <formula>"In Progress"</formula>
    </cfRule>
  </conditionalFormatting>
  <conditionalFormatting sqref="L33:L38">
    <cfRule type="cellIs" dxfId="4" priority="33" operator="equal">
      <formula>"Not Started"</formula>
    </cfRule>
  </conditionalFormatting>
  <conditionalFormatting sqref="L33:L38">
    <cfRule type="cellIs" dxfId="5" priority="34" operator="equal">
      <formula>"Blocked"</formula>
    </cfRule>
  </conditionalFormatting>
  <conditionalFormatting sqref="L42:L47">
    <cfRule type="cellIs" dxfId="2" priority="35" operator="equal">
      <formula>"Completed"</formula>
    </cfRule>
  </conditionalFormatting>
  <conditionalFormatting sqref="L42:L47">
    <cfRule type="cellIs" dxfId="3" priority="36" operator="equal">
      <formula>"In Progress"</formula>
    </cfRule>
  </conditionalFormatting>
  <conditionalFormatting sqref="L42:L47">
    <cfRule type="cellIs" dxfId="4" priority="37" operator="equal">
      <formula>"Not Started"</formula>
    </cfRule>
  </conditionalFormatting>
  <conditionalFormatting sqref="L42:L47">
    <cfRule type="cellIs" dxfId="5" priority="38" operator="equal">
      <formula>"Blocked"</formula>
    </cfRule>
  </conditionalFormatting>
  <conditionalFormatting sqref="L51:L56">
    <cfRule type="cellIs" dxfId="2" priority="39" operator="equal">
      <formula>"Completed"</formula>
    </cfRule>
  </conditionalFormatting>
  <conditionalFormatting sqref="L51:L56">
    <cfRule type="cellIs" dxfId="3" priority="40" operator="equal">
      <formula>"In Progress"</formula>
    </cfRule>
  </conditionalFormatting>
  <conditionalFormatting sqref="L51:L56">
    <cfRule type="cellIs" dxfId="4" priority="41" operator="equal">
      <formula>"Not Started"</formula>
    </cfRule>
  </conditionalFormatting>
  <conditionalFormatting sqref="L51:L56">
    <cfRule type="cellIs" dxfId="5" priority="42" operator="equal">
      <formula>"Blocked"</formula>
    </cfRule>
  </conditionalFormatting>
  <conditionalFormatting sqref="L60:L66">
    <cfRule type="cellIs" dxfId="2" priority="43" operator="equal">
      <formula>"Completed"</formula>
    </cfRule>
  </conditionalFormatting>
  <conditionalFormatting sqref="L60:L66">
    <cfRule type="cellIs" dxfId="3" priority="44" operator="equal">
      <formula>"In Progress"</formula>
    </cfRule>
  </conditionalFormatting>
  <conditionalFormatting sqref="L60:L66">
    <cfRule type="cellIs" dxfId="4" priority="45" operator="equal">
      <formula>"Not Started"</formula>
    </cfRule>
  </conditionalFormatting>
  <conditionalFormatting sqref="L60:L66">
    <cfRule type="cellIs" dxfId="5" priority="46" operator="equal">
      <formula>"Blocked"</formula>
    </cfRule>
  </conditionalFormatting>
  <conditionalFormatting sqref="L70:L75">
    <cfRule type="cellIs" dxfId="2" priority="47" operator="equal">
      <formula>"Completed"</formula>
    </cfRule>
  </conditionalFormatting>
  <conditionalFormatting sqref="L70:L75">
    <cfRule type="cellIs" dxfId="3" priority="48" operator="equal">
      <formula>"In Progress"</formula>
    </cfRule>
  </conditionalFormatting>
  <conditionalFormatting sqref="L70:L75">
    <cfRule type="cellIs" dxfId="4" priority="49" operator="equal">
      <formula>"Not Started"</formula>
    </cfRule>
  </conditionalFormatting>
  <conditionalFormatting sqref="L70:L75">
    <cfRule type="cellIs" dxfId="5" priority="50" operator="equal">
      <formula>"Blocked"</formula>
    </cfRule>
  </conditionalFormatting>
  <conditionalFormatting sqref="L79:L84">
    <cfRule type="cellIs" dxfId="2" priority="51" operator="equal">
      <formula>"Completed"</formula>
    </cfRule>
  </conditionalFormatting>
  <conditionalFormatting sqref="L79:L84">
    <cfRule type="cellIs" dxfId="3" priority="52" operator="equal">
      <formula>"In Progress"</formula>
    </cfRule>
  </conditionalFormatting>
  <conditionalFormatting sqref="L79:L84">
    <cfRule type="cellIs" dxfId="4" priority="53" operator="equal">
      <formula>"Not Started"</formula>
    </cfRule>
  </conditionalFormatting>
  <conditionalFormatting sqref="L79:L84">
    <cfRule type="cellIs" dxfId="5" priority="54" operator="equal">
      <formula>"Blocked"</formula>
    </cfRule>
  </conditionalFormatting>
  <conditionalFormatting sqref="L88:L93">
    <cfRule type="cellIs" dxfId="2" priority="55" operator="equal">
      <formula>"Completed"</formula>
    </cfRule>
  </conditionalFormatting>
  <conditionalFormatting sqref="L88:L93">
    <cfRule type="cellIs" dxfId="3" priority="56" operator="equal">
      <formula>"In Progress"</formula>
    </cfRule>
  </conditionalFormatting>
  <conditionalFormatting sqref="L88:L93">
    <cfRule type="cellIs" dxfId="4" priority="57" operator="equal">
      <formula>"Not Started"</formula>
    </cfRule>
  </conditionalFormatting>
  <conditionalFormatting sqref="L88:L93">
    <cfRule type="cellIs" dxfId="5" priority="58" operator="equal">
      <formula>"Blocked"</formula>
    </cfRule>
  </conditionalFormatting>
  <conditionalFormatting sqref="L97:L102">
    <cfRule type="cellIs" dxfId="2" priority="59" operator="equal">
      <formula>"Completed"</formula>
    </cfRule>
  </conditionalFormatting>
  <conditionalFormatting sqref="L97:L102">
    <cfRule type="cellIs" dxfId="3" priority="60" operator="equal">
      <formula>"In Progress"</formula>
    </cfRule>
  </conditionalFormatting>
  <conditionalFormatting sqref="L97:L102">
    <cfRule type="cellIs" dxfId="4" priority="61" operator="equal">
      <formula>"Not Started"</formula>
    </cfRule>
  </conditionalFormatting>
  <conditionalFormatting sqref="L97:L102">
    <cfRule type="cellIs" dxfId="5" priority="62" operator="equal">
      <formula>"Blocked"</formula>
    </cfRule>
  </conditionalFormatting>
  <conditionalFormatting sqref="L106:L110">
    <cfRule type="cellIs" dxfId="2" priority="63" operator="equal">
      <formula>"Completed"</formula>
    </cfRule>
  </conditionalFormatting>
  <conditionalFormatting sqref="L106:L110">
    <cfRule type="cellIs" dxfId="3" priority="64" operator="equal">
      <formula>"In Progress"</formula>
    </cfRule>
  </conditionalFormatting>
  <conditionalFormatting sqref="L106:L110">
    <cfRule type="cellIs" dxfId="4" priority="65" operator="equal">
      <formula>"Not Started"</formula>
    </cfRule>
  </conditionalFormatting>
  <conditionalFormatting sqref="L106:L110">
    <cfRule type="cellIs" dxfId="5" priority="66" operator="equal">
      <formula>"Blocked"</formula>
    </cfRule>
  </conditionalFormatting>
  <conditionalFormatting sqref="M8:M20">
    <cfRule type="cellIs" dxfId="2" priority="67" operator="equal">
      <formula>"Approved"</formula>
    </cfRule>
  </conditionalFormatting>
  <conditionalFormatting sqref="M8:M20">
    <cfRule type="cellIs" dxfId="3" priority="68" operator="equal">
      <formula>"Pending"</formula>
    </cfRule>
  </conditionalFormatting>
  <conditionalFormatting sqref="M8:M20">
    <cfRule type="cellIs" dxfId="6" priority="69" operator="equal">
      <formula>"Revise"</formula>
    </cfRule>
  </conditionalFormatting>
  <conditionalFormatting sqref="M8:M20">
    <cfRule type="cellIs" dxfId="5" priority="70" operator="equal">
      <formula>"Rejected"</formula>
    </cfRule>
  </conditionalFormatting>
  <conditionalFormatting sqref="M24:M29">
    <cfRule type="cellIs" dxfId="2" priority="71" operator="equal">
      <formula>"Approved"</formula>
    </cfRule>
  </conditionalFormatting>
  <conditionalFormatting sqref="M24:M29">
    <cfRule type="cellIs" dxfId="3" priority="72" operator="equal">
      <formula>"Pending"</formula>
    </cfRule>
  </conditionalFormatting>
  <conditionalFormatting sqref="M24:M29">
    <cfRule type="cellIs" dxfId="6" priority="73" operator="equal">
      <formula>"Revise"</formula>
    </cfRule>
  </conditionalFormatting>
  <conditionalFormatting sqref="M24:M29">
    <cfRule type="cellIs" dxfId="5" priority="74" operator="equal">
      <formula>"Rejected"</formula>
    </cfRule>
  </conditionalFormatting>
  <conditionalFormatting sqref="M33:M38">
    <cfRule type="cellIs" dxfId="2" priority="75" operator="equal">
      <formula>"Approved"</formula>
    </cfRule>
  </conditionalFormatting>
  <conditionalFormatting sqref="M33:M38">
    <cfRule type="cellIs" dxfId="3" priority="76" operator="equal">
      <formula>"Pending"</formula>
    </cfRule>
  </conditionalFormatting>
  <conditionalFormatting sqref="M33:M38">
    <cfRule type="cellIs" dxfId="6" priority="77" operator="equal">
      <formula>"Revise"</formula>
    </cfRule>
  </conditionalFormatting>
  <conditionalFormatting sqref="M33:M38">
    <cfRule type="cellIs" dxfId="5" priority="78" operator="equal">
      <formula>"Rejected"</formula>
    </cfRule>
  </conditionalFormatting>
  <conditionalFormatting sqref="M42:M47">
    <cfRule type="cellIs" dxfId="2" priority="79" operator="equal">
      <formula>"Approved"</formula>
    </cfRule>
  </conditionalFormatting>
  <conditionalFormatting sqref="M42:M47">
    <cfRule type="cellIs" dxfId="3" priority="80" operator="equal">
      <formula>"Pending"</formula>
    </cfRule>
  </conditionalFormatting>
  <conditionalFormatting sqref="M42:M47">
    <cfRule type="cellIs" dxfId="6" priority="81" operator="equal">
      <formula>"Revise"</formula>
    </cfRule>
  </conditionalFormatting>
  <conditionalFormatting sqref="M42:M47">
    <cfRule type="cellIs" dxfId="5" priority="82" operator="equal">
      <formula>"Rejected"</formula>
    </cfRule>
  </conditionalFormatting>
  <conditionalFormatting sqref="M51:M56">
    <cfRule type="cellIs" dxfId="2" priority="83" operator="equal">
      <formula>"Approved"</formula>
    </cfRule>
  </conditionalFormatting>
  <conditionalFormatting sqref="M51:M56">
    <cfRule type="cellIs" dxfId="3" priority="84" operator="equal">
      <formula>"Pending"</formula>
    </cfRule>
  </conditionalFormatting>
  <conditionalFormatting sqref="M51:M56">
    <cfRule type="cellIs" dxfId="6" priority="85" operator="equal">
      <formula>"Revise"</formula>
    </cfRule>
  </conditionalFormatting>
  <conditionalFormatting sqref="M51:M56">
    <cfRule type="cellIs" dxfId="5" priority="86" operator="equal">
      <formula>"Rejected"</formula>
    </cfRule>
  </conditionalFormatting>
  <conditionalFormatting sqref="M60:M66">
    <cfRule type="cellIs" dxfId="2" priority="87" operator="equal">
      <formula>"Approved"</formula>
    </cfRule>
  </conditionalFormatting>
  <conditionalFormatting sqref="M60:M66">
    <cfRule type="cellIs" dxfId="3" priority="88" operator="equal">
      <formula>"Pending"</formula>
    </cfRule>
  </conditionalFormatting>
  <conditionalFormatting sqref="M60:M66">
    <cfRule type="cellIs" dxfId="6" priority="89" operator="equal">
      <formula>"Revise"</formula>
    </cfRule>
  </conditionalFormatting>
  <conditionalFormatting sqref="M60:M66">
    <cfRule type="cellIs" dxfId="5" priority="90" operator="equal">
      <formula>"Rejected"</formula>
    </cfRule>
  </conditionalFormatting>
  <conditionalFormatting sqref="M70:M75">
    <cfRule type="cellIs" dxfId="2" priority="91" operator="equal">
      <formula>"Approved"</formula>
    </cfRule>
  </conditionalFormatting>
  <conditionalFormatting sqref="M70:M75">
    <cfRule type="cellIs" dxfId="3" priority="92" operator="equal">
      <formula>"Pending"</formula>
    </cfRule>
  </conditionalFormatting>
  <conditionalFormatting sqref="M70:M75">
    <cfRule type="cellIs" dxfId="6" priority="93" operator="equal">
      <formula>"Revise"</formula>
    </cfRule>
  </conditionalFormatting>
  <conditionalFormatting sqref="M70:M75">
    <cfRule type="cellIs" dxfId="5" priority="94" operator="equal">
      <formula>"Rejected"</formula>
    </cfRule>
  </conditionalFormatting>
  <conditionalFormatting sqref="M79:M84">
    <cfRule type="cellIs" dxfId="2" priority="95" operator="equal">
      <formula>"Approved"</formula>
    </cfRule>
  </conditionalFormatting>
  <conditionalFormatting sqref="M79:M84">
    <cfRule type="cellIs" dxfId="3" priority="96" operator="equal">
      <formula>"Pending"</formula>
    </cfRule>
  </conditionalFormatting>
  <conditionalFormatting sqref="M79:M84">
    <cfRule type="cellIs" dxfId="6" priority="97" operator="equal">
      <formula>"Revise"</formula>
    </cfRule>
  </conditionalFormatting>
  <conditionalFormatting sqref="M79:M84">
    <cfRule type="cellIs" dxfId="5" priority="98" operator="equal">
      <formula>"Rejected"</formula>
    </cfRule>
  </conditionalFormatting>
  <conditionalFormatting sqref="M88:M93">
    <cfRule type="cellIs" dxfId="2" priority="99" operator="equal">
      <formula>"Approved"</formula>
    </cfRule>
  </conditionalFormatting>
  <conditionalFormatting sqref="M88:M93">
    <cfRule type="cellIs" dxfId="3" priority="100" operator="equal">
      <formula>"Pending"</formula>
    </cfRule>
  </conditionalFormatting>
  <conditionalFormatting sqref="M88:M93">
    <cfRule type="cellIs" dxfId="6" priority="101" operator="equal">
      <formula>"Revise"</formula>
    </cfRule>
  </conditionalFormatting>
  <conditionalFormatting sqref="M88:M93">
    <cfRule type="cellIs" dxfId="5" priority="102" operator="equal">
      <formula>"Rejected"</formula>
    </cfRule>
  </conditionalFormatting>
  <conditionalFormatting sqref="M97:M102">
    <cfRule type="cellIs" dxfId="2" priority="103" operator="equal">
      <formula>"Approved"</formula>
    </cfRule>
  </conditionalFormatting>
  <conditionalFormatting sqref="M97:M102">
    <cfRule type="cellIs" dxfId="3" priority="104" operator="equal">
      <formula>"Pending"</formula>
    </cfRule>
  </conditionalFormatting>
  <conditionalFormatting sqref="M97:M102">
    <cfRule type="cellIs" dxfId="6" priority="105" operator="equal">
      <formula>"Revise"</formula>
    </cfRule>
  </conditionalFormatting>
  <conditionalFormatting sqref="M97:M102">
    <cfRule type="cellIs" dxfId="5" priority="106" operator="equal">
      <formula>"Rejected"</formula>
    </cfRule>
  </conditionalFormatting>
  <conditionalFormatting sqref="M106:M110">
    <cfRule type="cellIs" dxfId="2" priority="107" operator="equal">
      <formula>"Approved"</formula>
    </cfRule>
  </conditionalFormatting>
  <conditionalFormatting sqref="M106:M110">
    <cfRule type="cellIs" dxfId="3" priority="108" operator="equal">
      <formula>"Pending"</formula>
    </cfRule>
  </conditionalFormatting>
  <conditionalFormatting sqref="M106:M110">
    <cfRule type="cellIs" dxfId="6" priority="109" operator="equal">
      <formula>"Revise"</formula>
    </cfRule>
  </conditionalFormatting>
  <conditionalFormatting sqref="M106:M110">
    <cfRule type="cellIs" dxfId="5" priority="110" operator="equal">
      <formula>"Rejected"</formula>
    </cfRule>
  </conditionalFormatting>
  <dataValidations>
    <dataValidation type="list" allowBlank="1" sqref="M8:M20 M24:M29 M33:M38 M42:M47 M51:M56 M60:M66 M70:M75 M79:M84 M88:M93 M97:M102 M106:M110">
      <formula1>"Pending,Approved,Revise,Rejected"</formula1>
    </dataValidation>
    <dataValidation type="list" allowBlank="1" sqref="E8:E20 E24:E29 E33:E38 E42:E47 E51:E56 E60:E66 E70:E75 E79:E84 E88:E93 E97:E102 E106:E110">
      <formula1>"Be The Light,Display Sales,Vendor C,Vendor D,Other"</formula1>
    </dataValidation>
    <dataValidation type="list" allowBlank="1" sqref="L8:L20 L24:L29 L33:L38 L42:L47 L51:L56 L60:L66 L70:L75 L79:L84 L88:L93 L97:L102 L106:L110">
      <formula1>"Not Started,In Progress,Completed,Blocked"</formula1>
    </dataValidation>
  </dataValidations>
  <hyperlinks>
    <hyperlink r:id="rId1" ref="F10"/>
    <hyperlink r:id="rId2" ref="F11"/>
    <hyperlink r:id="rId3" ref="F12"/>
    <hyperlink r:id="rId4" ref="F13"/>
    <hyperlink r:id="rId5" ref="F14"/>
    <hyperlink r:id="rId6" ref="F15"/>
    <hyperlink r:id="rId7" ref="F16"/>
    <hyperlink r:id="rId8" ref="F17"/>
    <hyperlink r:id="rId9" ref="F18"/>
    <hyperlink r:id="rId10" ref="F19"/>
    <hyperlink r:id="rId11" ref="F20"/>
    <hyperlink r:id="rId12" ref="F26"/>
    <hyperlink r:id="rId13" ref="F27"/>
    <hyperlink r:id="rId14" ref="F28"/>
    <hyperlink r:id="rId15" ref="F29"/>
    <hyperlink r:id="rId16" ref="F33"/>
    <hyperlink r:id="rId17" ref="F42"/>
    <hyperlink r:id="rId18" ref="F51"/>
    <hyperlink r:id="rId19" ref="F52"/>
    <hyperlink r:id="rId20" ref="F62"/>
    <hyperlink r:id="rId21" ref="F63"/>
    <hyperlink r:id="rId22" ref="F64"/>
    <hyperlink r:id="rId23" ref="F65"/>
    <hyperlink r:id="rId24" ref="F66"/>
    <hyperlink r:id="rId25" ref="F70"/>
    <hyperlink r:id="rId26" ref="F7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4.38"/>
    <col customWidth="1" min="3" max="3" width="29.75"/>
    <col customWidth="1" min="4" max="4" width="6.13"/>
    <col customWidth="1" min="5" max="5" width="15.75"/>
    <col customWidth="1" min="6" max="6" width="22.75"/>
    <col customWidth="1" min="7" max="7" width="12.25"/>
    <col customWidth="1" min="8" max="8" width="14.0"/>
    <col customWidth="1" min="9" max="9" width="12.25"/>
    <col customWidth="1" min="10" max="11" width="14.0"/>
    <col customWidth="1" min="12" max="13" width="12.25"/>
    <col customWidth="1" min="14" max="14" width="28.0"/>
    <col customWidth="1" min="15" max="15" width="12.25"/>
    <col customWidth="1" min="16" max="26" width="7.63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1.75" customHeight="1">
      <c r="A2" s="4" t="s">
        <v>1</v>
      </c>
      <c r="B2" s="5" t="s">
        <v>2</v>
      </c>
      <c r="C2" s="6"/>
      <c r="D2" s="6"/>
      <c r="E2" s="7"/>
      <c r="F2" s="4" t="s">
        <v>3</v>
      </c>
      <c r="G2" s="8"/>
      <c r="H2" s="6"/>
      <c r="I2" s="6"/>
      <c r="J2" s="7"/>
      <c r="K2" s="4" t="s">
        <v>4</v>
      </c>
      <c r="L2" s="8"/>
      <c r="M2" s="6"/>
      <c r="N2" s="6"/>
      <c r="O2" s="7"/>
    </row>
    <row r="3" ht="21.75" customHeight="1">
      <c r="A3" s="4" t="s">
        <v>5</v>
      </c>
      <c r="B3" s="9"/>
      <c r="C3" s="6"/>
      <c r="D3" s="6"/>
      <c r="E3" s="7"/>
      <c r="F3" s="4" t="s">
        <v>6</v>
      </c>
      <c r="G3" s="5" t="s">
        <v>7</v>
      </c>
      <c r="H3" s="6"/>
      <c r="I3" s="6"/>
      <c r="J3" s="7"/>
      <c r="K3" s="4" t="s">
        <v>8</v>
      </c>
      <c r="L3" s="8" t="s">
        <v>9</v>
      </c>
      <c r="M3" s="6"/>
      <c r="N3" s="6"/>
      <c r="O3" s="7"/>
    </row>
    <row r="4" ht="7.5" customHeight="1"/>
    <row r="5" ht="24.0" customHeight="1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1" t="s">
        <v>16</v>
      </c>
      <c r="H5" s="12"/>
      <c r="I5" s="11" t="s">
        <v>17</v>
      </c>
      <c r="J5" s="12"/>
      <c r="K5" s="10" t="s">
        <v>18</v>
      </c>
      <c r="L5" s="10" t="s">
        <v>19</v>
      </c>
      <c r="M5" s="10" t="s">
        <v>20</v>
      </c>
      <c r="N5" s="10" t="s">
        <v>21</v>
      </c>
      <c r="O5" s="10" t="s">
        <v>22</v>
      </c>
    </row>
    <row r="6" ht="21.75" customHeight="1">
      <c r="A6" s="13"/>
      <c r="B6" s="13"/>
      <c r="C6" s="13"/>
      <c r="D6" s="13"/>
      <c r="E6" s="13"/>
      <c r="F6" s="13"/>
      <c r="G6" s="14" t="s">
        <v>23</v>
      </c>
      <c r="H6" s="14" t="s">
        <v>24</v>
      </c>
      <c r="I6" s="14" t="s">
        <v>23</v>
      </c>
      <c r="J6" s="14" t="s">
        <v>24</v>
      </c>
      <c r="K6" s="13"/>
      <c r="L6" s="13"/>
      <c r="M6" s="13"/>
      <c r="N6" s="13"/>
      <c r="O6" s="13"/>
    </row>
    <row r="7" ht="24.0" customHeight="1">
      <c r="A7" s="15" t="s">
        <v>126</v>
      </c>
      <c r="B7" s="6"/>
      <c r="C7" s="6"/>
      <c r="D7" s="6"/>
      <c r="E7" s="6"/>
      <c r="F7" s="12"/>
      <c r="G7" s="16" t="s">
        <v>26</v>
      </c>
      <c r="H7" s="6"/>
      <c r="I7" s="6"/>
      <c r="J7" s="12"/>
      <c r="K7" s="17">
        <f>SUM(K8:K13)</f>
        <v>6240</v>
      </c>
      <c r="L7" s="18"/>
      <c r="M7" s="18"/>
      <c r="N7" s="18"/>
      <c r="O7" s="18"/>
    </row>
    <row r="8" ht="21.75" customHeight="1">
      <c r="A8" s="19" t="s">
        <v>27</v>
      </c>
      <c r="B8" s="20">
        <f t="shared" ref="B8:B13" si="1">ROW()-8+1</f>
        <v>1</v>
      </c>
      <c r="C8" s="21" t="s">
        <v>127</v>
      </c>
      <c r="D8" s="22">
        <v>26.0</v>
      </c>
      <c r="E8" s="23" t="s">
        <v>29</v>
      </c>
      <c r="F8" s="24"/>
      <c r="G8" s="26"/>
      <c r="H8" s="26">
        <f t="shared" ref="H8:H13" si="2">IFERROR(G8*D8,0)</f>
        <v>0</v>
      </c>
      <c r="I8" s="25">
        <v>240.0</v>
      </c>
      <c r="J8" s="26">
        <f t="shared" ref="J8:J13" si="3">IFERROR(I8*D8,0)</f>
        <v>6240</v>
      </c>
      <c r="K8" s="27">
        <f t="shared" ref="K8:K13" si="4">H8+J8</f>
        <v>6240</v>
      </c>
      <c r="L8" s="23" t="s">
        <v>30</v>
      </c>
      <c r="M8" s="28"/>
      <c r="N8" s="29" t="s">
        <v>31</v>
      </c>
      <c r="O8" s="30"/>
    </row>
    <row r="9" ht="21.75" hidden="1" customHeight="1">
      <c r="A9" s="19" t="s">
        <v>27</v>
      </c>
      <c r="B9" s="31">
        <f t="shared" si="1"/>
        <v>2</v>
      </c>
      <c r="C9" s="32"/>
      <c r="D9" s="33"/>
      <c r="E9" s="34"/>
      <c r="F9" s="35"/>
      <c r="G9" s="36"/>
      <c r="H9" s="36">
        <f t="shared" si="2"/>
        <v>0</v>
      </c>
      <c r="I9" s="36"/>
      <c r="J9" s="36">
        <f t="shared" si="3"/>
        <v>0</v>
      </c>
      <c r="K9" s="38">
        <f t="shared" si="4"/>
        <v>0</v>
      </c>
      <c r="L9" s="39"/>
      <c r="M9" s="39"/>
      <c r="N9" s="45"/>
      <c r="O9" s="41"/>
    </row>
    <row r="10" ht="31.5" hidden="1" customHeight="1">
      <c r="A10" s="19" t="s">
        <v>27</v>
      </c>
      <c r="B10" s="20">
        <f t="shared" si="1"/>
        <v>3</v>
      </c>
      <c r="C10" s="21"/>
      <c r="D10" s="22"/>
      <c r="E10" s="23"/>
      <c r="F10" s="24"/>
      <c r="G10" s="26"/>
      <c r="H10" s="26">
        <f t="shared" si="2"/>
        <v>0</v>
      </c>
      <c r="I10" s="26"/>
      <c r="J10" s="26">
        <f t="shared" si="3"/>
        <v>0</v>
      </c>
      <c r="K10" s="27">
        <f t="shared" si="4"/>
        <v>0</v>
      </c>
      <c r="L10" s="28"/>
      <c r="M10" s="28"/>
      <c r="N10" s="46"/>
      <c r="O10" s="30"/>
    </row>
    <row r="11" ht="21.75" hidden="1" customHeight="1">
      <c r="A11" s="19" t="s">
        <v>27</v>
      </c>
      <c r="B11" s="31">
        <f t="shared" si="1"/>
        <v>4</v>
      </c>
      <c r="C11" s="32"/>
      <c r="D11" s="88"/>
      <c r="E11" s="39"/>
      <c r="F11" s="35"/>
      <c r="G11" s="36"/>
      <c r="H11" s="36">
        <f t="shared" si="2"/>
        <v>0</v>
      </c>
      <c r="I11" s="36"/>
      <c r="J11" s="36">
        <f t="shared" si="3"/>
        <v>0</v>
      </c>
      <c r="K11" s="38">
        <f t="shared" si="4"/>
        <v>0</v>
      </c>
      <c r="L11" s="39"/>
      <c r="M11" s="39"/>
      <c r="N11" s="45"/>
      <c r="O11" s="41"/>
    </row>
    <row r="12" ht="21.75" hidden="1" customHeight="1">
      <c r="A12" s="19" t="s">
        <v>27</v>
      </c>
      <c r="B12" s="20">
        <f t="shared" si="1"/>
        <v>5</v>
      </c>
      <c r="C12" s="236"/>
      <c r="D12" s="237"/>
      <c r="E12" s="28"/>
      <c r="F12" s="24"/>
      <c r="G12" s="26"/>
      <c r="H12" s="26">
        <f t="shared" si="2"/>
        <v>0</v>
      </c>
      <c r="I12" s="26"/>
      <c r="J12" s="26">
        <f t="shared" si="3"/>
        <v>0</v>
      </c>
      <c r="K12" s="27">
        <f t="shared" si="4"/>
        <v>0</v>
      </c>
      <c r="L12" s="28"/>
      <c r="M12" s="28"/>
      <c r="N12" s="46"/>
      <c r="O12" s="30"/>
    </row>
    <row r="13" ht="21.75" hidden="1" customHeight="1">
      <c r="A13" s="19" t="s">
        <v>27</v>
      </c>
      <c r="B13" s="31">
        <f t="shared" si="1"/>
        <v>6</v>
      </c>
      <c r="C13" s="87"/>
      <c r="D13" s="88"/>
      <c r="E13" s="39"/>
      <c r="F13" s="35"/>
      <c r="G13" s="36"/>
      <c r="H13" s="36">
        <f t="shared" si="2"/>
        <v>0</v>
      </c>
      <c r="I13" s="36"/>
      <c r="J13" s="36">
        <f t="shared" si="3"/>
        <v>0</v>
      </c>
      <c r="K13" s="38">
        <f t="shared" si="4"/>
        <v>0</v>
      </c>
      <c r="L13" s="39"/>
      <c r="M13" s="39"/>
      <c r="N13" s="45"/>
      <c r="O13" s="41"/>
    </row>
    <row r="14" ht="21.75" customHeight="1">
      <c r="A14" s="47" t="s">
        <v>58</v>
      </c>
      <c r="B14" s="48"/>
      <c r="C14" s="48"/>
      <c r="D14" s="48"/>
      <c r="E14" s="48"/>
      <c r="F14" s="49"/>
      <c r="G14" s="50"/>
      <c r="H14" s="51">
        <f>SUM(H8:H13)</f>
        <v>0</v>
      </c>
      <c r="I14" s="50"/>
      <c r="J14" s="51">
        <f t="shared" ref="J14:K14" si="5">SUM(J8:J13)</f>
        <v>6240</v>
      </c>
      <c r="K14" s="52">
        <f t="shared" si="5"/>
        <v>6240</v>
      </c>
      <c r="L14" s="50"/>
      <c r="M14" s="50"/>
      <c r="N14" s="50"/>
      <c r="O14" s="50"/>
    </row>
    <row r="15" ht="14.25" customHeight="1"/>
    <row r="16" ht="24.0" customHeight="1">
      <c r="A16" s="53" t="s">
        <v>128</v>
      </c>
      <c r="B16" s="6"/>
      <c r="C16" s="6"/>
      <c r="D16" s="6"/>
      <c r="E16" s="6"/>
      <c r="F16" s="12"/>
      <c r="G16" s="54" t="s">
        <v>26</v>
      </c>
      <c r="H16" s="6"/>
      <c r="I16" s="6"/>
      <c r="J16" s="12"/>
      <c r="K16" s="55">
        <f>SUM(K17:K22)</f>
        <v>12240</v>
      </c>
      <c r="L16" s="56"/>
      <c r="M16" s="56"/>
      <c r="N16" s="56"/>
      <c r="O16" s="56"/>
    </row>
    <row r="17" ht="21.75" customHeight="1">
      <c r="A17" s="57" t="s">
        <v>60</v>
      </c>
      <c r="B17" s="58">
        <f t="shared" ref="B17:B22" si="6">ROW()-17+1</f>
        <v>1</v>
      </c>
      <c r="C17" s="59" t="s">
        <v>129</v>
      </c>
      <c r="D17" s="60">
        <v>11.0</v>
      </c>
      <c r="E17" s="61" t="s">
        <v>29</v>
      </c>
      <c r="F17" s="62"/>
      <c r="G17" s="63"/>
      <c r="H17" s="63">
        <f t="shared" ref="H17:H22" si="7">IFERROR(G17*D17,0)</f>
        <v>0</v>
      </c>
      <c r="I17" s="64">
        <v>240.0</v>
      </c>
      <c r="J17" s="63">
        <f t="shared" ref="J17:J22" si="8">IFERROR(I17*D17,0)</f>
        <v>2640</v>
      </c>
      <c r="K17" s="65">
        <f t="shared" ref="K17:K22" si="9">H17+J17</f>
        <v>2640</v>
      </c>
      <c r="L17" s="61" t="s">
        <v>30</v>
      </c>
      <c r="M17" s="66"/>
      <c r="N17" s="67"/>
      <c r="O17" s="68"/>
    </row>
    <row r="18" ht="21.75" customHeight="1">
      <c r="A18" s="57" t="s">
        <v>60</v>
      </c>
      <c r="B18" s="31">
        <f t="shared" si="6"/>
        <v>2</v>
      </c>
      <c r="C18" s="32" t="s">
        <v>130</v>
      </c>
      <c r="D18" s="33">
        <v>40.0</v>
      </c>
      <c r="E18" s="34" t="s">
        <v>29</v>
      </c>
      <c r="F18" s="35"/>
      <c r="G18" s="36"/>
      <c r="H18" s="36">
        <f t="shared" si="7"/>
        <v>0</v>
      </c>
      <c r="I18" s="37">
        <v>240.0</v>
      </c>
      <c r="J18" s="36">
        <f t="shared" si="8"/>
        <v>9600</v>
      </c>
      <c r="K18" s="38">
        <f t="shared" si="9"/>
        <v>9600</v>
      </c>
      <c r="L18" s="34" t="s">
        <v>30</v>
      </c>
      <c r="M18" s="39"/>
      <c r="N18" s="45"/>
      <c r="O18" s="41"/>
    </row>
    <row r="19" ht="21.75" hidden="1" customHeight="1">
      <c r="A19" s="57" t="s">
        <v>60</v>
      </c>
      <c r="B19" s="58">
        <f t="shared" si="6"/>
        <v>3</v>
      </c>
      <c r="C19" s="59"/>
      <c r="D19" s="238"/>
      <c r="E19" s="61"/>
      <c r="F19" s="62"/>
      <c r="G19" s="63"/>
      <c r="H19" s="63">
        <f t="shared" si="7"/>
        <v>0</v>
      </c>
      <c r="I19" s="63"/>
      <c r="J19" s="63">
        <f t="shared" si="8"/>
        <v>0</v>
      </c>
      <c r="K19" s="65">
        <f t="shared" si="9"/>
        <v>0</v>
      </c>
      <c r="L19" s="66"/>
      <c r="M19" s="66"/>
      <c r="N19" s="67"/>
      <c r="O19" s="68"/>
    </row>
    <row r="20" ht="21.75" hidden="1" customHeight="1">
      <c r="A20" s="57" t="s">
        <v>60</v>
      </c>
      <c r="B20" s="31">
        <f t="shared" si="6"/>
        <v>4</v>
      </c>
      <c r="C20" s="87"/>
      <c r="D20" s="88"/>
      <c r="E20" s="39"/>
      <c r="F20" s="35"/>
      <c r="G20" s="36"/>
      <c r="H20" s="36">
        <f t="shared" si="7"/>
        <v>0</v>
      </c>
      <c r="I20" s="36"/>
      <c r="J20" s="36">
        <f t="shared" si="8"/>
        <v>0</v>
      </c>
      <c r="K20" s="38">
        <f t="shared" si="9"/>
        <v>0</v>
      </c>
      <c r="L20" s="39"/>
      <c r="M20" s="39"/>
      <c r="N20" s="45"/>
      <c r="O20" s="41"/>
    </row>
    <row r="21" ht="21.75" hidden="1" customHeight="1">
      <c r="A21" s="57" t="s">
        <v>60</v>
      </c>
      <c r="B21" s="58">
        <f t="shared" si="6"/>
        <v>5</v>
      </c>
      <c r="C21" s="239"/>
      <c r="D21" s="238"/>
      <c r="E21" s="66"/>
      <c r="F21" s="62"/>
      <c r="G21" s="63"/>
      <c r="H21" s="63">
        <f t="shared" si="7"/>
        <v>0</v>
      </c>
      <c r="I21" s="63"/>
      <c r="J21" s="63">
        <f t="shared" si="8"/>
        <v>0</v>
      </c>
      <c r="K21" s="65">
        <f t="shared" si="9"/>
        <v>0</v>
      </c>
      <c r="L21" s="66"/>
      <c r="M21" s="66"/>
      <c r="N21" s="67"/>
      <c r="O21" s="68"/>
    </row>
    <row r="22" ht="21.75" hidden="1" customHeight="1">
      <c r="A22" s="57" t="s">
        <v>60</v>
      </c>
      <c r="B22" s="31">
        <f t="shared" si="6"/>
        <v>6</v>
      </c>
      <c r="C22" s="87"/>
      <c r="D22" s="88"/>
      <c r="E22" s="39"/>
      <c r="F22" s="35"/>
      <c r="G22" s="36"/>
      <c r="H22" s="36">
        <f t="shared" si="7"/>
        <v>0</v>
      </c>
      <c r="I22" s="36"/>
      <c r="J22" s="36">
        <f t="shared" si="8"/>
        <v>0</v>
      </c>
      <c r="K22" s="38">
        <f t="shared" si="9"/>
        <v>0</v>
      </c>
      <c r="L22" s="39"/>
      <c r="M22" s="39"/>
      <c r="N22" s="45"/>
      <c r="O22" s="41"/>
    </row>
    <row r="23" ht="21.75" customHeight="1">
      <c r="A23" s="47" t="s">
        <v>67</v>
      </c>
      <c r="B23" s="48"/>
      <c r="C23" s="48"/>
      <c r="D23" s="48"/>
      <c r="E23" s="48"/>
      <c r="F23" s="49"/>
      <c r="G23" s="50"/>
      <c r="H23" s="51">
        <f>SUM(H17:H22)</f>
        <v>0</v>
      </c>
      <c r="I23" s="50"/>
      <c r="J23" s="51">
        <f t="shared" ref="J23:K23" si="10">SUM(J17:J22)</f>
        <v>12240</v>
      </c>
      <c r="K23" s="52">
        <f t="shared" si="10"/>
        <v>12240</v>
      </c>
      <c r="L23" s="50"/>
      <c r="M23" s="50"/>
      <c r="N23" s="50"/>
      <c r="O23" s="50"/>
    </row>
    <row r="24" ht="14.25" customHeight="1"/>
    <row r="25" ht="24.0" customHeight="1">
      <c r="A25" s="71" t="s">
        <v>131</v>
      </c>
      <c r="B25" s="6"/>
      <c r="C25" s="6"/>
      <c r="D25" s="6"/>
      <c r="E25" s="6"/>
      <c r="F25" s="12"/>
      <c r="G25" s="72" t="s">
        <v>26</v>
      </c>
      <c r="H25" s="6"/>
      <c r="I25" s="6"/>
      <c r="J25" s="12"/>
      <c r="K25" s="73">
        <f>SUM(K26:K31)</f>
        <v>14400</v>
      </c>
      <c r="L25" s="74"/>
      <c r="M25" s="74"/>
      <c r="N25" s="74"/>
      <c r="O25" s="74"/>
    </row>
    <row r="26" ht="28.5" customHeight="1">
      <c r="A26" s="75" t="s">
        <v>69</v>
      </c>
      <c r="B26" s="76">
        <f t="shared" ref="B26:B31" si="11">ROW()-26+1</f>
        <v>1</v>
      </c>
      <c r="C26" s="77" t="s">
        <v>132</v>
      </c>
      <c r="D26" s="90"/>
      <c r="E26" s="79" t="s">
        <v>29</v>
      </c>
      <c r="F26" s="91"/>
      <c r="G26" s="82"/>
      <c r="H26" s="82">
        <f t="shared" ref="H26:H31" si="12">IFERROR(G26*D26,0)</f>
        <v>0</v>
      </c>
      <c r="I26" s="82"/>
      <c r="J26" s="82">
        <f t="shared" ref="J26:J31" si="13">IFERROR(I26*D26,0)</f>
        <v>0</v>
      </c>
      <c r="K26" s="83">
        <f t="shared" ref="K26:K31" si="14">H26+J26</f>
        <v>0</v>
      </c>
      <c r="L26" s="84"/>
      <c r="M26" s="84"/>
      <c r="N26" s="85"/>
      <c r="O26" s="86"/>
    </row>
    <row r="27" ht="21.75" customHeight="1">
      <c r="A27" s="75" t="s">
        <v>69</v>
      </c>
      <c r="B27" s="31">
        <f t="shared" si="11"/>
        <v>2</v>
      </c>
      <c r="C27" s="32" t="s">
        <v>133</v>
      </c>
      <c r="D27" s="33">
        <v>60.0</v>
      </c>
      <c r="E27" s="39"/>
      <c r="F27" s="35"/>
      <c r="G27" s="36"/>
      <c r="H27" s="36">
        <f t="shared" si="12"/>
        <v>0</v>
      </c>
      <c r="I27" s="37">
        <v>240.0</v>
      </c>
      <c r="J27" s="36">
        <f t="shared" si="13"/>
        <v>14400</v>
      </c>
      <c r="K27" s="38">
        <f t="shared" si="14"/>
        <v>14400</v>
      </c>
      <c r="L27" s="39"/>
      <c r="M27" s="39"/>
      <c r="N27" s="45"/>
      <c r="O27" s="41"/>
    </row>
    <row r="28" ht="21.75" hidden="1" customHeight="1">
      <c r="A28" s="75" t="s">
        <v>69</v>
      </c>
      <c r="B28" s="76">
        <f t="shared" si="11"/>
        <v>3</v>
      </c>
      <c r="C28" s="89"/>
      <c r="D28" s="90"/>
      <c r="E28" s="84"/>
      <c r="F28" s="91"/>
      <c r="G28" s="82"/>
      <c r="H28" s="82">
        <f t="shared" si="12"/>
        <v>0</v>
      </c>
      <c r="I28" s="82"/>
      <c r="J28" s="82">
        <f t="shared" si="13"/>
        <v>0</v>
      </c>
      <c r="K28" s="83">
        <f t="shared" si="14"/>
        <v>0</v>
      </c>
      <c r="L28" s="84"/>
      <c r="M28" s="84"/>
      <c r="N28" s="85"/>
      <c r="O28" s="86"/>
    </row>
    <row r="29" ht="21.75" hidden="1" customHeight="1">
      <c r="A29" s="75" t="s">
        <v>69</v>
      </c>
      <c r="B29" s="31">
        <f t="shared" si="11"/>
        <v>4</v>
      </c>
      <c r="C29" s="87"/>
      <c r="D29" s="88"/>
      <c r="E29" s="39"/>
      <c r="F29" s="35"/>
      <c r="G29" s="36"/>
      <c r="H29" s="36">
        <f t="shared" si="12"/>
        <v>0</v>
      </c>
      <c r="I29" s="36"/>
      <c r="J29" s="36">
        <f t="shared" si="13"/>
        <v>0</v>
      </c>
      <c r="K29" s="38">
        <f t="shared" si="14"/>
        <v>0</v>
      </c>
      <c r="L29" s="39"/>
      <c r="M29" s="39"/>
      <c r="N29" s="45"/>
      <c r="O29" s="41"/>
    </row>
    <row r="30" ht="21.75" hidden="1" customHeight="1">
      <c r="A30" s="75" t="s">
        <v>69</v>
      </c>
      <c r="B30" s="76">
        <f t="shared" si="11"/>
        <v>5</v>
      </c>
      <c r="C30" s="89"/>
      <c r="D30" s="90"/>
      <c r="E30" s="84"/>
      <c r="F30" s="91"/>
      <c r="G30" s="82"/>
      <c r="H30" s="82">
        <f t="shared" si="12"/>
        <v>0</v>
      </c>
      <c r="I30" s="82"/>
      <c r="J30" s="82">
        <f t="shared" si="13"/>
        <v>0</v>
      </c>
      <c r="K30" s="83">
        <f t="shared" si="14"/>
        <v>0</v>
      </c>
      <c r="L30" s="84"/>
      <c r="M30" s="84"/>
      <c r="N30" s="85"/>
      <c r="O30" s="86"/>
    </row>
    <row r="31" ht="21.75" hidden="1" customHeight="1">
      <c r="A31" s="75" t="s">
        <v>69</v>
      </c>
      <c r="B31" s="31">
        <f t="shared" si="11"/>
        <v>6</v>
      </c>
      <c r="C31" s="87"/>
      <c r="D31" s="88"/>
      <c r="E31" s="39"/>
      <c r="F31" s="35"/>
      <c r="G31" s="36"/>
      <c r="H31" s="36">
        <f t="shared" si="12"/>
        <v>0</v>
      </c>
      <c r="I31" s="36"/>
      <c r="J31" s="36">
        <f t="shared" si="13"/>
        <v>0</v>
      </c>
      <c r="K31" s="38">
        <f t="shared" si="14"/>
        <v>0</v>
      </c>
      <c r="L31" s="39"/>
      <c r="M31" s="39"/>
      <c r="N31" s="45"/>
      <c r="O31" s="41"/>
    </row>
    <row r="32" ht="21.75" customHeight="1">
      <c r="A32" s="47" t="s">
        <v>72</v>
      </c>
      <c r="B32" s="48"/>
      <c r="C32" s="48"/>
      <c r="D32" s="48"/>
      <c r="E32" s="48"/>
      <c r="F32" s="49"/>
      <c r="G32" s="50"/>
      <c r="H32" s="51">
        <f>SUM(H26:H31)</f>
        <v>0</v>
      </c>
      <c r="I32" s="50"/>
      <c r="J32" s="51">
        <f t="shared" ref="J32:K32" si="15">SUM(J26:J31)</f>
        <v>14400</v>
      </c>
      <c r="K32" s="52">
        <f t="shared" si="15"/>
        <v>14400</v>
      </c>
      <c r="L32" s="50"/>
      <c r="M32" s="50"/>
      <c r="N32" s="50"/>
      <c r="O32" s="50"/>
    </row>
    <row r="33" ht="14.25" customHeight="1"/>
    <row r="34" ht="24.0" customHeight="1">
      <c r="A34" s="92" t="s">
        <v>134</v>
      </c>
      <c r="B34" s="6"/>
      <c r="C34" s="6"/>
      <c r="D34" s="6"/>
      <c r="E34" s="6"/>
      <c r="F34" s="12"/>
      <c r="G34" s="93" t="s">
        <v>26</v>
      </c>
      <c r="H34" s="6"/>
      <c r="I34" s="6"/>
      <c r="J34" s="12"/>
      <c r="K34" s="94">
        <f>SUM(K35:K40)</f>
        <v>1230</v>
      </c>
      <c r="L34" s="95"/>
      <c r="M34" s="95"/>
      <c r="N34" s="95"/>
      <c r="O34" s="95"/>
    </row>
    <row r="35" ht="21.75" customHeight="1">
      <c r="A35" s="96" t="s">
        <v>74</v>
      </c>
      <c r="B35" s="97">
        <f t="shared" ref="B35:B40" si="16">ROW()-35+1</f>
        <v>1</v>
      </c>
      <c r="C35" s="98" t="s">
        <v>129</v>
      </c>
      <c r="D35" s="99">
        <v>2.0</v>
      </c>
      <c r="E35" s="100" t="s">
        <v>29</v>
      </c>
      <c r="F35" s="110"/>
      <c r="G35" s="103"/>
      <c r="H35" s="103">
        <f t="shared" ref="H35:H40" si="17">IFERROR(G35*D35,0)</f>
        <v>0</v>
      </c>
      <c r="I35" s="102">
        <v>240.0</v>
      </c>
      <c r="J35" s="103">
        <f t="shared" ref="J35:J40" si="18">IFERROR(I35*D35,0)</f>
        <v>480</v>
      </c>
      <c r="K35" s="104">
        <f t="shared" ref="K35:K40" si="19">H35+J35</f>
        <v>480</v>
      </c>
      <c r="L35" s="100" t="s">
        <v>30</v>
      </c>
      <c r="M35" s="105"/>
      <c r="N35" s="106"/>
      <c r="O35" s="107"/>
    </row>
    <row r="36" ht="21.75" customHeight="1">
      <c r="A36" s="96" t="s">
        <v>74</v>
      </c>
      <c r="B36" s="31">
        <f t="shared" si="16"/>
        <v>2</v>
      </c>
      <c r="C36" s="32" t="s">
        <v>135</v>
      </c>
      <c r="D36" s="33">
        <v>1.0</v>
      </c>
      <c r="E36" s="34" t="s">
        <v>29</v>
      </c>
      <c r="F36" s="35"/>
      <c r="G36" s="36"/>
      <c r="H36" s="36">
        <f t="shared" si="17"/>
        <v>0</v>
      </c>
      <c r="I36" s="37">
        <v>750.0</v>
      </c>
      <c r="J36" s="36">
        <f t="shared" si="18"/>
        <v>750</v>
      </c>
      <c r="K36" s="38">
        <f t="shared" si="19"/>
        <v>750</v>
      </c>
      <c r="L36" s="34" t="s">
        <v>30</v>
      </c>
      <c r="M36" s="39"/>
      <c r="N36" s="45"/>
      <c r="O36" s="41"/>
    </row>
    <row r="37" ht="21.75" hidden="1" customHeight="1">
      <c r="A37" s="96" t="s">
        <v>74</v>
      </c>
      <c r="B37" s="97">
        <f t="shared" si="16"/>
        <v>3</v>
      </c>
      <c r="C37" s="108"/>
      <c r="D37" s="109"/>
      <c r="E37" s="105"/>
      <c r="F37" s="110"/>
      <c r="G37" s="103"/>
      <c r="H37" s="103">
        <f t="shared" si="17"/>
        <v>0</v>
      </c>
      <c r="I37" s="103"/>
      <c r="J37" s="103">
        <f t="shared" si="18"/>
        <v>0</v>
      </c>
      <c r="K37" s="104">
        <f t="shared" si="19"/>
        <v>0</v>
      </c>
      <c r="L37" s="105"/>
      <c r="M37" s="105"/>
      <c r="N37" s="106"/>
      <c r="O37" s="107"/>
    </row>
    <row r="38" ht="21.75" hidden="1" customHeight="1">
      <c r="A38" s="96" t="s">
        <v>74</v>
      </c>
      <c r="B38" s="31">
        <f t="shared" si="16"/>
        <v>4</v>
      </c>
      <c r="C38" s="87"/>
      <c r="D38" s="88"/>
      <c r="E38" s="39"/>
      <c r="F38" s="35"/>
      <c r="G38" s="36"/>
      <c r="H38" s="36">
        <f t="shared" si="17"/>
        <v>0</v>
      </c>
      <c r="I38" s="36"/>
      <c r="J38" s="36">
        <f t="shared" si="18"/>
        <v>0</v>
      </c>
      <c r="K38" s="38">
        <f t="shared" si="19"/>
        <v>0</v>
      </c>
      <c r="L38" s="39"/>
      <c r="M38" s="39"/>
      <c r="N38" s="45"/>
      <c r="O38" s="41"/>
    </row>
    <row r="39" ht="21.75" hidden="1" customHeight="1">
      <c r="A39" s="96" t="s">
        <v>74</v>
      </c>
      <c r="B39" s="97">
        <f t="shared" si="16"/>
        <v>5</v>
      </c>
      <c r="C39" s="108"/>
      <c r="D39" s="109"/>
      <c r="E39" s="105"/>
      <c r="F39" s="110"/>
      <c r="G39" s="103"/>
      <c r="H39" s="103">
        <f t="shared" si="17"/>
        <v>0</v>
      </c>
      <c r="I39" s="103"/>
      <c r="J39" s="103">
        <f t="shared" si="18"/>
        <v>0</v>
      </c>
      <c r="K39" s="104">
        <f t="shared" si="19"/>
        <v>0</v>
      </c>
      <c r="L39" s="105"/>
      <c r="M39" s="105"/>
      <c r="N39" s="106"/>
      <c r="O39" s="107"/>
    </row>
    <row r="40" ht="21.75" hidden="1" customHeight="1">
      <c r="A40" s="96" t="s">
        <v>74</v>
      </c>
      <c r="B40" s="31">
        <f t="shared" si="16"/>
        <v>6</v>
      </c>
      <c r="C40" s="87"/>
      <c r="D40" s="88"/>
      <c r="E40" s="39"/>
      <c r="F40" s="35"/>
      <c r="G40" s="36"/>
      <c r="H40" s="36">
        <f t="shared" si="17"/>
        <v>0</v>
      </c>
      <c r="I40" s="36"/>
      <c r="J40" s="36">
        <f t="shared" si="18"/>
        <v>0</v>
      </c>
      <c r="K40" s="38">
        <f t="shared" si="19"/>
        <v>0</v>
      </c>
      <c r="L40" s="39"/>
      <c r="M40" s="39"/>
      <c r="N40" s="45"/>
      <c r="O40" s="41"/>
    </row>
    <row r="41" ht="21.75" customHeight="1">
      <c r="A41" s="47" t="s">
        <v>77</v>
      </c>
      <c r="B41" s="48"/>
      <c r="C41" s="48"/>
      <c r="D41" s="48"/>
      <c r="E41" s="48"/>
      <c r="F41" s="49"/>
      <c r="G41" s="50"/>
      <c r="H41" s="51">
        <f>SUM(H35:H40)</f>
        <v>0</v>
      </c>
      <c r="I41" s="50"/>
      <c r="J41" s="51">
        <f t="shared" ref="J41:K41" si="20">SUM(J35:J40)</f>
        <v>1230</v>
      </c>
      <c r="K41" s="52">
        <f t="shared" si="20"/>
        <v>1230</v>
      </c>
      <c r="L41" s="50"/>
      <c r="M41" s="50"/>
      <c r="N41" s="50"/>
      <c r="O41" s="50"/>
    </row>
    <row r="42" ht="14.25" customHeight="1"/>
    <row r="43" ht="24.0" customHeight="1">
      <c r="A43" s="111" t="s">
        <v>136</v>
      </c>
      <c r="B43" s="6"/>
      <c r="C43" s="6"/>
      <c r="D43" s="6"/>
      <c r="E43" s="6"/>
      <c r="F43" s="12"/>
      <c r="G43" s="112" t="s">
        <v>26</v>
      </c>
      <c r="H43" s="6"/>
      <c r="I43" s="6"/>
      <c r="J43" s="12"/>
      <c r="K43" s="113">
        <f>SUM(K44:K49)</f>
        <v>13500</v>
      </c>
      <c r="L43" s="114"/>
      <c r="M43" s="114"/>
      <c r="N43" s="114"/>
      <c r="O43" s="114"/>
    </row>
    <row r="44" ht="30.75" customHeight="1">
      <c r="A44" s="115" t="s">
        <v>79</v>
      </c>
      <c r="B44" s="116">
        <f t="shared" ref="B44:B49" si="21">ROW()-44+1</f>
        <v>1</v>
      </c>
      <c r="C44" s="117" t="s">
        <v>132</v>
      </c>
      <c r="D44" s="118">
        <v>0.0</v>
      </c>
      <c r="E44" s="119" t="s">
        <v>29</v>
      </c>
      <c r="F44" s="128"/>
      <c r="G44" s="121"/>
      <c r="H44" s="121">
        <f t="shared" ref="H44:H49" si="22">IFERROR(G44*D44,0)</f>
        <v>0</v>
      </c>
      <c r="I44" s="120" t="s">
        <v>123</v>
      </c>
      <c r="J44" s="121">
        <f t="shared" ref="J44:J49" si="23">IFERROR(I44*D44,0)</f>
        <v>0</v>
      </c>
      <c r="K44" s="122">
        <f t="shared" ref="K44:K49" si="24">H44+J44</f>
        <v>0</v>
      </c>
      <c r="L44" s="119" t="s">
        <v>30</v>
      </c>
      <c r="M44" s="123"/>
      <c r="N44" s="124"/>
      <c r="O44" s="125"/>
    </row>
    <row r="45" ht="21.75" customHeight="1">
      <c r="A45" s="115" t="s">
        <v>79</v>
      </c>
      <c r="B45" s="31">
        <f t="shared" si="21"/>
        <v>2</v>
      </c>
      <c r="C45" s="32" t="s">
        <v>133</v>
      </c>
      <c r="D45" s="33">
        <v>40.0</v>
      </c>
      <c r="E45" s="39"/>
      <c r="F45" s="35"/>
      <c r="G45" s="36"/>
      <c r="H45" s="36">
        <f t="shared" si="22"/>
        <v>0</v>
      </c>
      <c r="I45" s="37">
        <v>300.0</v>
      </c>
      <c r="J45" s="36">
        <f t="shared" si="23"/>
        <v>12000</v>
      </c>
      <c r="K45" s="38">
        <f t="shared" si="24"/>
        <v>12000</v>
      </c>
      <c r="L45" s="39"/>
      <c r="M45" s="39"/>
      <c r="N45" s="45"/>
      <c r="O45" s="41"/>
    </row>
    <row r="46" ht="21.75" customHeight="1">
      <c r="A46" s="115" t="s">
        <v>79</v>
      </c>
      <c r="B46" s="116">
        <f t="shared" si="21"/>
        <v>3</v>
      </c>
      <c r="C46" s="117" t="s">
        <v>137</v>
      </c>
      <c r="D46" s="118">
        <v>1.0</v>
      </c>
      <c r="E46" s="123"/>
      <c r="F46" s="128"/>
      <c r="G46" s="121"/>
      <c r="H46" s="121">
        <f t="shared" si="22"/>
        <v>0</v>
      </c>
      <c r="I46" s="120">
        <v>1500.0</v>
      </c>
      <c r="J46" s="121">
        <f t="shared" si="23"/>
        <v>1500</v>
      </c>
      <c r="K46" s="122">
        <f t="shared" si="24"/>
        <v>1500</v>
      </c>
      <c r="L46" s="123"/>
      <c r="M46" s="123"/>
      <c r="N46" s="124"/>
      <c r="O46" s="125"/>
    </row>
    <row r="47" ht="21.75" hidden="1" customHeight="1">
      <c r="A47" s="115" t="s">
        <v>79</v>
      </c>
      <c r="B47" s="31">
        <f t="shared" si="21"/>
        <v>4</v>
      </c>
      <c r="C47" s="87"/>
      <c r="D47" s="88"/>
      <c r="E47" s="39"/>
      <c r="F47" s="35"/>
      <c r="G47" s="36"/>
      <c r="H47" s="36">
        <f t="shared" si="22"/>
        <v>0</v>
      </c>
      <c r="I47" s="36"/>
      <c r="J47" s="36">
        <f t="shared" si="23"/>
        <v>0</v>
      </c>
      <c r="K47" s="38">
        <f t="shared" si="24"/>
        <v>0</v>
      </c>
      <c r="L47" s="39"/>
      <c r="M47" s="39"/>
      <c r="N47" s="45"/>
      <c r="O47" s="41"/>
    </row>
    <row r="48" ht="21.75" hidden="1" customHeight="1">
      <c r="A48" s="115" t="s">
        <v>79</v>
      </c>
      <c r="B48" s="116">
        <f t="shared" si="21"/>
        <v>5</v>
      </c>
      <c r="C48" s="126"/>
      <c r="D48" s="127"/>
      <c r="E48" s="123"/>
      <c r="F48" s="128"/>
      <c r="G48" s="121"/>
      <c r="H48" s="121">
        <f t="shared" si="22"/>
        <v>0</v>
      </c>
      <c r="I48" s="121"/>
      <c r="J48" s="121">
        <f t="shared" si="23"/>
        <v>0</v>
      </c>
      <c r="K48" s="122">
        <f t="shared" si="24"/>
        <v>0</v>
      </c>
      <c r="L48" s="123"/>
      <c r="M48" s="123"/>
      <c r="N48" s="124"/>
      <c r="O48" s="125"/>
    </row>
    <row r="49" ht="21.75" hidden="1" customHeight="1">
      <c r="A49" s="115" t="s">
        <v>79</v>
      </c>
      <c r="B49" s="31">
        <f t="shared" si="21"/>
        <v>6</v>
      </c>
      <c r="C49" s="87"/>
      <c r="D49" s="88"/>
      <c r="E49" s="39"/>
      <c r="F49" s="35"/>
      <c r="G49" s="36"/>
      <c r="H49" s="36">
        <f t="shared" si="22"/>
        <v>0</v>
      </c>
      <c r="I49" s="36"/>
      <c r="J49" s="36">
        <f t="shared" si="23"/>
        <v>0</v>
      </c>
      <c r="K49" s="38">
        <f t="shared" si="24"/>
        <v>0</v>
      </c>
      <c r="L49" s="39"/>
      <c r="M49" s="39"/>
      <c r="N49" s="45"/>
      <c r="O49" s="41"/>
    </row>
    <row r="50" ht="21.75" customHeight="1">
      <c r="A50" s="47" t="s">
        <v>81</v>
      </c>
      <c r="B50" s="48"/>
      <c r="C50" s="48"/>
      <c r="D50" s="48"/>
      <c r="E50" s="48"/>
      <c r="F50" s="49"/>
      <c r="G50" s="50"/>
      <c r="H50" s="51">
        <f>SUM(H44:H49)</f>
        <v>0</v>
      </c>
      <c r="I50" s="50"/>
      <c r="J50" s="51">
        <f t="shared" ref="J50:K50" si="25">SUM(J44:J49)</f>
        <v>13500</v>
      </c>
      <c r="K50" s="52">
        <f t="shared" si="25"/>
        <v>13500</v>
      </c>
      <c r="L50" s="50"/>
      <c r="M50" s="50"/>
      <c r="N50" s="50"/>
      <c r="O50" s="50"/>
    </row>
    <row r="51" ht="14.25" customHeight="1"/>
    <row r="52" ht="24.0" customHeight="1">
      <c r="A52" s="129" t="s">
        <v>138</v>
      </c>
      <c r="B52" s="6"/>
      <c r="C52" s="6"/>
      <c r="D52" s="6"/>
      <c r="E52" s="6"/>
      <c r="F52" s="12"/>
      <c r="G52" s="130" t="s">
        <v>26</v>
      </c>
      <c r="H52" s="6"/>
      <c r="I52" s="6"/>
      <c r="J52" s="12"/>
      <c r="K52" s="131">
        <f>SUM(K53:K58)</f>
        <v>2698</v>
      </c>
      <c r="L52" s="132"/>
      <c r="M52" s="132"/>
      <c r="N52" s="132"/>
      <c r="O52" s="132"/>
    </row>
    <row r="53" ht="21.75" customHeight="1">
      <c r="A53" s="133" t="s">
        <v>83</v>
      </c>
      <c r="B53" s="134">
        <f t="shared" ref="B53:B58" si="26">ROW()-53+1</f>
        <v>1</v>
      </c>
      <c r="C53" s="135" t="s">
        <v>139</v>
      </c>
      <c r="D53" s="136">
        <v>6.0</v>
      </c>
      <c r="E53" s="137" t="s">
        <v>29</v>
      </c>
      <c r="F53" s="138"/>
      <c r="G53" s="139"/>
      <c r="H53" s="139">
        <f t="shared" ref="H53:H58" si="27">IFERROR(G53*D53,0)</f>
        <v>0</v>
      </c>
      <c r="I53" s="140">
        <v>300.0</v>
      </c>
      <c r="J53" s="139">
        <f t="shared" ref="J53:J58" si="28">IFERROR(I53*D53,0)</f>
        <v>1800</v>
      </c>
      <c r="K53" s="141">
        <f t="shared" ref="K53:K58" si="29">H53+J53</f>
        <v>1800</v>
      </c>
      <c r="L53" s="137" t="s">
        <v>30</v>
      </c>
      <c r="M53" s="142"/>
      <c r="N53" s="147"/>
      <c r="O53" s="144"/>
    </row>
    <row r="54" ht="31.5" customHeight="1">
      <c r="A54" s="133" t="s">
        <v>83</v>
      </c>
      <c r="B54" s="31">
        <f t="shared" si="26"/>
        <v>2</v>
      </c>
      <c r="C54" s="32" t="s">
        <v>140</v>
      </c>
      <c r="D54" s="33">
        <v>1.0</v>
      </c>
      <c r="E54" s="34" t="s">
        <v>35</v>
      </c>
      <c r="F54" s="44" t="s">
        <v>141</v>
      </c>
      <c r="G54" s="37">
        <v>698.0</v>
      </c>
      <c r="H54" s="36">
        <f t="shared" si="27"/>
        <v>698</v>
      </c>
      <c r="I54" s="37">
        <v>200.0</v>
      </c>
      <c r="J54" s="36">
        <f t="shared" si="28"/>
        <v>200</v>
      </c>
      <c r="K54" s="38">
        <f t="shared" si="29"/>
        <v>898</v>
      </c>
      <c r="L54" s="34" t="s">
        <v>30</v>
      </c>
      <c r="M54" s="39"/>
      <c r="N54" s="45"/>
      <c r="O54" s="41"/>
    </row>
    <row r="55" ht="21.75" hidden="1" customHeight="1">
      <c r="A55" s="133" t="s">
        <v>83</v>
      </c>
      <c r="B55" s="134">
        <f t="shared" si="26"/>
        <v>3</v>
      </c>
      <c r="C55" s="135"/>
      <c r="D55" s="136"/>
      <c r="E55" s="137"/>
      <c r="F55" s="138"/>
      <c r="G55" s="139"/>
      <c r="H55" s="139">
        <f t="shared" si="27"/>
        <v>0</v>
      </c>
      <c r="I55" s="139"/>
      <c r="J55" s="139">
        <f t="shared" si="28"/>
        <v>0</v>
      </c>
      <c r="K55" s="141">
        <f t="shared" si="29"/>
        <v>0</v>
      </c>
      <c r="L55" s="142"/>
      <c r="M55" s="142"/>
      <c r="N55" s="147"/>
      <c r="O55" s="144"/>
    </row>
    <row r="56" ht="21.75" hidden="1" customHeight="1">
      <c r="A56" s="133" t="s">
        <v>83</v>
      </c>
      <c r="B56" s="31">
        <f t="shared" si="26"/>
        <v>4</v>
      </c>
      <c r="C56" s="32"/>
      <c r="D56" s="88"/>
      <c r="E56" s="34"/>
      <c r="F56" s="35"/>
      <c r="G56" s="36"/>
      <c r="H56" s="36">
        <f t="shared" si="27"/>
        <v>0</v>
      </c>
      <c r="I56" s="36"/>
      <c r="J56" s="36">
        <f t="shared" si="28"/>
        <v>0</v>
      </c>
      <c r="K56" s="38">
        <f t="shared" si="29"/>
        <v>0</v>
      </c>
      <c r="L56" s="39"/>
      <c r="M56" s="39"/>
      <c r="N56" s="45"/>
      <c r="O56" s="41"/>
    </row>
    <row r="57" ht="21.75" hidden="1" customHeight="1">
      <c r="A57" s="133" t="s">
        <v>83</v>
      </c>
      <c r="B57" s="134">
        <f t="shared" si="26"/>
        <v>5</v>
      </c>
      <c r="C57" s="240"/>
      <c r="D57" s="241"/>
      <c r="E57" s="142"/>
      <c r="F57" s="138"/>
      <c r="G57" s="139"/>
      <c r="H57" s="139">
        <f t="shared" si="27"/>
        <v>0</v>
      </c>
      <c r="I57" s="139"/>
      <c r="J57" s="139">
        <f t="shared" si="28"/>
        <v>0</v>
      </c>
      <c r="K57" s="141">
        <f t="shared" si="29"/>
        <v>0</v>
      </c>
      <c r="L57" s="142"/>
      <c r="M57" s="142"/>
      <c r="N57" s="147"/>
      <c r="O57" s="144"/>
    </row>
    <row r="58" ht="21.75" hidden="1" customHeight="1">
      <c r="A58" s="133" t="s">
        <v>83</v>
      </c>
      <c r="B58" s="31">
        <f t="shared" si="26"/>
        <v>6</v>
      </c>
      <c r="C58" s="87"/>
      <c r="D58" s="88"/>
      <c r="E58" s="39"/>
      <c r="F58" s="35"/>
      <c r="G58" s="36"/>
      <c r="H58" s="36">
        <f t="shared" si="27"/>
        <v>0</v>
      </c>
      <c r="I58" s="36"/>
      <c r="J58" s="36">
        <f t="shared" si="28"/>
        <v>0</v>
      </c>
      <c r="K58" s="38">
        <f t="shared" si="29"/>
        <v>0</v>
      </c>
      <c r="L58" s="39"/>
      <c r="M58" s="39"/>
      <c r="N58" s="45"/>
      <c r="O58" s="41"/>
    </row>
    <row r="59" ht="21.75" customHeight="1">
      <c r="A59" s="47" t="s">
        <v>97</v>
      </c>
      <c r="B59" s="48"/>
      <c r="C59" s="48"/>
      <c r="D59" s="48"/>
      <c r="E59" s="48"/>
      <c r="F59" s="49"/>
      <c r="G59" s="50"/>
      <c r="H59" s="51">
        <f>SUM(H53:H58)</f>
        <v>698</v>
      </c>
      <c r="I59" s="50"/>
      <c r="J59" s="51">
        <f t="shared" ref="J59:K59" si="30">SUM(J53:J58)</f>
        <v>2000</v>
      </c>
      <c r="K59" s="52">
        <f t="shared" si="30"/>
        <v>2698</v>
      </c>
      <c r="L59" s="50"/>
      <c r="M59" s="50"/>
      <c r="N59" s="50"/>
      <c r="O59" s="50"/>
    </row>
    <row r="60" ht="14.25" customHeight="1"/>
    <row r="61" ht="24.0" customHeight="1">
      <c r="A61" s="149" t="s">
        <v>142</v>
      </c>
      <c r="B61" s="6"/>
      <c r="C61" s="6"/>
      <c r="D61" s="6"/>
      <c r="E61" s="6"/>
      <c r="F61" s="12"/>
      <c r="G61" s="150" t="s">
        <v>26</v>
      </c>
      <c r="H61" s="6"/>
      <c r="I61" s="6"/>
      <c r="J61" s="12"/>
      <c r="K61" s="151">
        <f>SUM(K62:K67)</f>
        <v>458</v>
      </c>
      <c r="L61" s="152"/>
      <c r="M61" s="152"/>
      <c r="N61" s="152"/>
      <c r="O61" s="152"/>
    </row>
    <row r="62" ht="31.5" customHeight="1">
      <c r="A62" s="153" t="s">
        <v>99</v>
      </c>
      <c r="B62" s="154">
        <f t="shared" ref="B62:B67" si="31">ROW()-62+1</f>
        <v>1</v>
      </c>
      <c r="C62" s="155" t="s">
        <v>143</v>
      </c>
      <c r="D62" s="156">
        <v>1.0</v>
      </c>
      <c r="E62" s="157" t="s">
        <v>35</v>
      </c>
      <c r="F62" s="44" t="s">
        <v>141</v>
      </c>
      <c r="G62" s="159">
        <v>358.0</v>
      </c>
      <c r="H62" s="160">
        <f t="shared" ref="H62:H67" si="32">IFERROR(G62*D62,0)</f>
        <v>358</v>
      </c>
      <c r="I62" s="159">
        <v>100.0</v>
      </c>
      <c r="J62" s="160">
        <f t="shared" ref="J62:J67" si="33">IFERROR(I62*D62,0)</f>
        <v>100</v>
      </c>
      <c r="K62" s="161">
        <f t="shared" ref="K62:K67" si="34">H62+J62</f>
        <v>458</v>
      </c>
      <c r="L62" s="157" t="s">
        <v>30</v>
      </c>
      <c r="M62" s="162"/>
      <c r="N62" s="163"/>
      <c r="O62" s="164"/>
    </row>
    <row r="63" ht="21.75" hidden="1" customHeight="1">
      <c r="A63" s="153" t="s">
        <v>99</v>
      </c>
      <c r="B63" s="31">
        <f t="shared" si="31"/>
        <v>2</v>
      </c>
      <c r="C63" s="87"/>
      <c r="D63" s="88"/>
      <c r="E63" s="39"/>
      <c r="F63" s="35"/>
      <c r="G63" s="36"/>
      <c r="H63" s="36">
        <f t="shared" si="32"/>
        <v>0</v>
      </c>
      <c r="I63" s="36"/>
      <c r="J63" s="36">
        <f t="shared" si="33"/>
        <v>0</v>
      </c>
      <c r="K63" s="38">
        <f t="shared" si="34"/>
        <v>0</v>
      </c>
      <c r="L63" s="39"/>
      <c r="M63" s="39"/>
      <c r="N63" s="45"/>
      <c r="O63" s="41"/>
    </row>
    <row r="64" ht="21.75" hidden="1" customHeight="1">
      <c r="A64" s="153" t="s">
        <v>99</v>
      </c>
      <c r="B64" s="154">
        <f t="shared" si="31"/>
        <v>3</v>
      </c>
      <c r="C64" s="165"/>
      <c r="D64" s="166"/>
      <c r="E64" s="162"/>
      <c r="F64" s="167"/>
      <c r="G64" s="160"/>
      <c r="H64" s="160">
        <f t="shared" si="32"/>
        <v>0</v>
      </c>
      <c r="I64" s="160"/>
      <c r="J64" s="160">
        <f t="shared" si="33"/>
        <v>0</v>
      </c>
      <c r="K64" s="161">
        <f t="shared" si="34"/>
        <v>0</v>
      </c>
      <c r="L64" s="162"/>
      <c r="M64" s="162"/>
      <c r="N64" s="163"/>
      <c r="O64" s="164"/>
    </row>
    <row r="65" ht="21.75" hidden="1" customHeight="1">
      <c r="A65" s="153" t="s">
        <v>99</v>
      </c>
      <c r="B65" s="31">
        <f t="shared" si="31"/>
        <v>4</v>
      </c>
      <c r="C65" s="87"/>
      <c r="D65" s="88"/>
      <c r="E65" s="39"/>
      <c r="F65" s="35"/>
      <c r="G65" s="36"/>
      <c r="H65" s="36">
        <f t="shared" si="32"/>
        <v>0</v>
      </c>
      <c r="I65" s="36"/>
      <c r="J65" s="36">
        <f t="shared" si="33"/>
        <v>0</v>
      </c>
      <c r="K65" s="38">
        <f t="shared" si="34"/>
        <v>0</v>
      </c>
      <c r="L65" s="39"/>
      <c r="M65" s="39"/>
      <c r="N65" s="45"/>
      <c r="O65" s="41"/>
    </row>
    <row r="66" ht="21.75" hidden="1" customHeight="1">
      <c r="A66" s="153" t="s">
        <v>99</v>
      </c>
      <c r="B66" s="154">
        <f t="shared" si="31"/>
        <v>5</v>
      </c>
      <c r="C66" s="165"/>
      <c r="D66" s="166"/>
      <c r="E66" s="162"/>
      <c r="F66" s="167"/>
      <c r="G66" s="160"/>
      <c r="H66" s="160">
        <f t="shared" si="32"/>
        <v>0</v>
      </c>
      <c r="I66" s="160"/>
      <c r="J66" s="160">
        <f t="shared" si="33"/>
        <v>0</v>
      </c>
      <c r="K66" s="161">
        <f t="shared" si="34"/>
        <v>0</v>
      </c>
      <c r="L66" s="162"/>
      <c r="M66" s="162"/>
      <c r="N66" s="163"/>
      <c r="O66" s="164"/>
    </row>
    <row r="67" ht="21.75" hidden="1" customHeight="1">
      <c r="A67" s="153" t="s">
        <v>99</v>
      </c>
      <c r="B67" s="31">
        <f t="shared" si="31"/>
        <v>6</v>
      </c>
      <c r="C67" s="87"/>
      <c r="D67" s="88"/>
      <c r="E67" s="39"/>
      <c r="F67" s="35"/>
      <c r="G67" s="36"/>
      <c r="H67" s="36">
        <f t="shared" si="32"/>
        <v>0</v>
      </c>
      <c r="I67" s="36"/>
      <c r="J67" s="36">
        <f t="shared" si="33"/>
        <v>0</v>
      </c>
      <c r="K67" s="38">
        <f t="shared" si="34"/>
        <v>0</v>
      </c>
      <c r="L67" s="39"/>
      <c r="M67" s="39"/>
      <c r="N67" s="45"/>
      <c r="O67" s="41"/>
    </row>
    <row r="68" ht="21.75" customHeight="1">
      <c r="A68" s="47" t="s">
        <v>102</v>
      </c>
      <c r="B68" s="48"/>
      <c r="C68" s="48"/>
      <c r="D68" s="48"/>
      <c r="E68" s="48"/>
      <c r="F68" s="49"/>
      <c r="G68" s="50"/>
      <c r="H68" s="51">
        <f>SUM(H62:H67)</f>
        <v>358</v>
      </c>
      <c r="I68" s="50"/>
      <c r="J68" s="51">
        <f t="shared" ref="J68:K68" si="35">SUM(J62:J67)</f>
        <v>100</v>
      </c>
      <c r="K68" s="52">
        <f t="shared" si="35"/>
        <v>458</v>
      </c>
      <c r="L68" s="50"/>
      <c r="M68" s="50"/>
      <c r="N68" s="50"/>
      <c r="O68" s="50"/>
    </row>
    <row r="69" ht="14.25" customHeight="1"/>
    <row r="70" ht="24.0" customHeight="1">
      <c r="A70" s="168" t="s">
        <v>144</v>
      </c>
      <c r="B70" s="6"/>
      <c r="C70" s="6"/>
      <c r="D70" s="6"/>
      <c r="E70" s="6"/>
      <c r="F70" s="12"/>
      <c r="G70" s="169" t="s">
        <v>26</v>
      </c>
      <c r="H70" s="6"/>
      <c r="I70" s="6"/>
      <c r="J70" s="12"/>
      <c r="K70" s="170">
        <f>SUM(K71:K76)</f>
        <v>641</v>
      </c>
      <c r="L70" s="171"/>
      <c r="M70" s="171"/>
      <c r="N70" s="171"/>
      <c r="O70" s="171"/>
    </row>
    <row r="71" ht="29.25" customHeight="1">
      <c r="A71" s="172" t="s">
        <v>104</v>
      </c>
      <c r="B71" s="173">
        <f t="shared" ref="B71:B76" si="36">ROW()-71+1</f>
        <v>1</v>
      </c>
      <c r="C71" s="174" t="s">
        <v>145</v>
      </c>
      <c r="D71" s="175">
        <v>1.0</v>
      </c>
      <c r="E71" s="176" t="s">
        <v>35</v>
      </c>
      <c r="F71" s="44" t="s">
        <v>141</v>
      </c>
      <c r="G71" s="178">
        <v>541.0</v>
      </c>
      <c r="H71" s="179">
        <f t="shared" ref="H71:H76" si="37">IFERROR(G71*D71,0)</f>
        <v>541</v>
      </c>
      <c r="I71" s="178">
        <v>100.0</v>
      </c>
      <c r="J71" s="179">
        <f t="shared" ref="J71:J76" si="38">IFERROR(I71*D71,0)</f>
        <v>100</v>
      </c>
      <c r="K71" s="180">
        <f t="shared" ref="K71:K76" si="39">H71+J71</f>
        <v>641</v>
      </c>
      <c r="L71" s="176" t="s">
        <v>30</v>
      </c>
      <c r="M71" s="181"/>
      <c r="N71" s="182"/>
      <c r="O71" s="183"/>
    </row>
    <row r="72" ht="21.75" hidden="1" customHeight="1">
      <c r="A72" s="172" t="s">
        <v>104</v>
      </c>
      <c r="B72" s="31">
        <f t="shared" si="36"/>
        <v>2</v>
      </c>
      <c r="C72" s="87"/>
      <c r="D72" s="88"/>
      <c r="E72" s="39"/>
      <c r="F72" s="35"/>
      <c r="G72" s="36"/>
      <c r="H72" s="36">
        <f t="shared" si="37"/>
        <v>0</v>
      </c>
      <c r="I72" s="36"/>
      <c r="J72" s="36">
        <f t="shared" si="38"/>
        <v>0</v>
      </c>
      <c r="K72" s="38">
        <f t="shared" si="39"/>
        <v>0</v>
      </c>
      <c r="L72" s="39"/>
      <c r="M72" s="39"/>
      <c r="N72" s="45"/>
      <c r="O72" s="41"/>
    </row>
    <row r="73" ht="21.75" hidden="1" customHeight="1">
      <c r="A73" s="172" t="s">
        <v>104</v>
      </c>
      <c r="B73" s="173">
        <f t="shared" si="36"/>
        <v>3</v>
      </c>
      <c r="C73" s="184"/>
      <c r="D73" s="185"/>
      <c r="E73" s="181"/>
      <c r="F73" s="186"/>
      <c r="G73" s="179"/>
      <c r="H73" s="179">
        <f t="shared" si="37"/>
        <v>0</v>
      </c>
      <c r="I73" s="179"/>
      <c r="J73" s="179">
        <f t="shared" si="38"/>
        <v>0</v>
      </c>
      <c r="K73" s="180">
        <f t="shared" si="39"/>
        <v>0</v>
      </c>
      <c r="L73" s="181"/>
      <c r="M73" s="181"/>
      <c r="N73" s="182"/>
      <c r="O73" s="183"/>
    </row>
    <row r="74" ht="21.75" hidden="1" customHeight="1">
      <c r="A74" s="172" t="s">
        <v>104</v>
      </c>
      <c r="B74" s="31">
        <f t="shared" si="36"/>
        <v>4</v>
      </c>
      <c r="C74" s="87"/>
      <c r="D74" s="88"/>
      <c r="E74" s="39"/>
      <c r="F74" s="35"/>
      <c r="G74" s="36"/>
      <c r="H74" s="36">
        <f t="shared" si="37"/>
        <v>0</v>
      </c>
      <c r="I74" s="36"/>
      <c r="J74" s="36">
        <f t="shared" si="38"/>
        <v>0</v>
      </c>
      <c r="K74" s="38">
        <f t="shared" si="39"/>
        <v>0</v>
      </c>
      <c r="L74" s="39"/>
      <c r="M74" s="39"/>
      <c r="N74" s="45"/>
      <c r="O74" s="41"/>
    </row>
    <row r="75" ht="21.75" hidden="1" customHeight="1">
      <c r="A75" s="172" t="s">
        <v>104</v>
      </c>
      <c r="B75" s="173">
        <f t="shared" si="36"/>
        <v>5</v>
      </c>
      <c r="C75" s="184"/>
      <c r="D75" s="185"/>
      <c r="E75" s="181"/>
      <c r="F75" s="186"/>
      <c r="G75" s="179"/>
      <c r="H75" s="179">
        <f t="shared" si="37"/>
        <v>0</v>
      </c>
      <c r="I75" s="179"/>
      <c r="J75" s="179">
        <f t="shared" si="38"/>
        <v>0</v>
      </c>
      <c r="K75" s="180">
        <f t="shared" si="39"/>
        <v>0</v>
      </c>
      <c r="L75" s="181"/>
      <c r="M75" s="181"/>
      <c r="N75" s="182"/>
      <c r="O75" s="183"/>
    </row>
    <row r="76" ht="21.75" hidden="1" customHeight="1">
      <c r="A76" s="172" t="s">
        <v>104</v>
      </c>
      <c r="B76" s="31">
        <f t="shared" si="36"/>
        <v>6</v>
      </c>
      <c r="C76" s="87"/>
      <c r="D76" s="88"/>
      <c r="E76" s="39"/>
      <c r="F76" s="35"/>
      <c r="G76" s="36"/>
      <c r="H76" s="36">
        <f t="shared" si="37"/>
        <v>0</v>
      </c>
      <c r="I76" s="36"/>
      <c r="J76" s="36">
        <f t="shared" si="38"/>
        <v>0</v>
      </c>
      <c r="K76" s="38">
        <f t="shared" si="39"/>
        <v>0</v>
      </c>
      <c r="L76" s="39"/>
      <c r="M76" s="39"/>
      <c r="N76" s="45"/>
      <c r="O76" s="41"/>
    </row>
    <row r="77" ht="21.75" customHeight="1">
      <c r="A77" s="47" t="s">
        <v>107</v>
      </c>
      <c r="B77" s="48"/>
      <c r="C77" s="48"/>
      <c r="D77" s="48"/>
      <c r="E77" s="48"/>
      <c r="F77" s="49"/>
      <c r="G77" s="50"/>
      <c r="H77" s="51">
        <f>SUM(H71:H76)</f>
        <v>541</v>
      </c>
      <c r="I77" s="50"/>
      <c r="J77" s="51">
        <f t="shared" ref="J77:K77" si="40">SUM(J71:J76)</f>
        <v>100</v>
      </c>
      <c r="K77" s="52">
        <f t="shared" si="40"/>
        <v>641</v>
      </c>
      <c r="L77" s="50"/>
      <c r="M77" s="50"/>
      <c r="N77" s="50"/>
      <c r="O77" s="50"/>
    </row>
    <row r="78" ht="14.25" customHeight="1"/>
    <row r="79" ht="24.0" hidden="1" customHeight="1">
      <c r="A79" s="187" t="s">
        <v>108</v>
      </c>
      <c r="B79" s="6"/>
      <c r="C79" s="6"/>
      <c r="D79" s="6"/>
      <c r="E79" s="6"/>
      <c r="F79" s="12"/>
      <c r="G79" s="188" t="s">
        <v>26</v>
      </c>
      <c r="H79" s="6"/>
      <c r="I79" s="6"/>
      <c r="J79" s="12"/>
      <c r="K79" s="189">
        <f>SUM(K80:K85)</f>
        <v>0</v>
      </c>
      <c r="L79" s="190"/>
      <c r="M79" s="190"/>
      <c r="N79" s="190"/>
      <c r="O79" s="190"/>
    </row>
    <row r="80" ht="21.75" hidden="1" customHeight="1">
      <c r="A80" s="191" t="s">
        <v>109</v>
      </c>
      <c r="B80" s="192">
        <f t="shared" ref="B80:B85" si="41">ROW()-80+1</f>
        <v>1</v>
      </c>
      <c r="C80" s="193"/>
      <c r="D80" s="194"/>
      <c r="E80" s="195"/>
      <c r="F80" s="196"/>
      <c r="G80" s="197"/>
      <c r="H80" s="197">
        <f t="shared" ref="H80:H85" si="42">IFERROR(G80*D80,0)</f>
        <v>0</v>
      </c>
      <c r="I80" s="197"/>
      <c r="J80" s="197">
        <f t="shared" ref="J80:J85" si="43">IFERROR(I80*D80,0)</f>
        <v>0</v>
      </c>
      <c r="K80" s="198">
        <f t="shared" ref="K80:K85" si="44">H80+J80</f>
        <v>0</v>
      </c>
      <c r="L80" s="195"/>
      <c r="M80" s="195"/>
      <c r="N80" s="199"/>
      <c r="O80" s="200"/>
    </row>
    <row r="81" ht="21.75" hidden="1" customHeight="1">
      <c r="A81" s="191" t="s">
        <v>109</v>
      </c>
      <c r="B81" s="31">
        <f t="shared" si="41"/>
        <v>2</v>
      </c>
      <c r="C81" s="87"/>
      <c r="D81" s="88"/>
      <c r="E81" s="39"/>
      <c r="F81" s="35"/>
      <c r="G81" s="36"/>
      <c r="H81" s="36">
        <f t="shared" si="42"/>
        <v>0</v>
      </c>
      <c r="I81" s="36"/>
      <c r="J81" s="36">
        <f t="shared" si="43"/>
        <v>0</v>
      </c>
      <c r="K81" s="38">
        <f t="shared" si="44"/>
        <v>0</v>
      </c>
      <c r="L81" s="39"/>
      <c r="M81" s="39"/>
      <c r="N81" s="45"/>
      <c r="O81" s="41"/>
    </row>
    <row r="82" ht="21.75" hidden="1" customHeight="1">
      <c r="A82" s="191" t="s">
        <v>109</v>
      </c>
      <c r="B82" s="192">
        <f t="shared" si="41"/>
        <v>3</v>
      </c>
      <c r="C82" s="193"/>
      <c r="D82" s="194"/>
      <c r="E82" s="195"/>
      <c r="F82" s="196"/>
      <c r="G82" s="197"/>
      <c r="H82" s="197">
        <f t="shared" si="42"/>
        <v>0</v>
      </c>
      <c r="I82" s="197"/>
      <c r="J82" s="197">
        <f t="shared" si="43"/>
        <v>0</v>
      </c>
      <c r="K82" s="198">
        <f t="shared" si="44"/>
        <v>0</v>
      </c>
      <c r="L82" s="195"/>
      <c r="M82" s="195"/>
      <c r="N82" s="199"/>
      <c r="O82" s="200"/>
    </row>
    <row r="83" ht="21.75" hidden="1" customHeight="1">
      <c r="A83" s="191" t="s">
        <v>109</v>
      </c>
      <c r="B83" s="31">
        <f t="shared" si="41"/>
        <v>4</v>
      </c>
      <c r="C83" s="87"/>
      <c r="D83" s="88"/>
      <c r="E83" s="39"/>
      <c r="F83" s="35"/>
      <c r="G83" s="36"/>
      <c r="H83" s="36">
        <f t="shared" si="42"/>
        <v>0</v>
      </c>
      <c r="I83" s="36"/>
      <c r="J83" s="36">
        <f t="shared" si="43"/>
        <v>0</v>
      </c>
      <c r="K83" s="38">
        <f t="shared" si="44"/>
        <v>0</v>
      </c>
      <c r="L83" s="39"/>
      <c r="M83" s="39"/>
      <c r="N83" s="45"/>
      <c r="O83" s="41"/>
    </row>
    <row r="84" ht="21.75" hidden="1" customHeight="1">
      <c r="A84" s="191" t="s">
        <v>109</v>
      </c>
      <c r="B84" s="192">
        <f t="shared" si="41"/>
        <v>5</v>
      </c>
      <c r="C84" s="193"/>
      <c r="D84" s="194"/>
      <c r="E84" s="195"/>
      <c r="F84" s="196"/>
      <c r="G84" s="197"/>
      <c r="H84" s="197">
        <f t="shared" si="42"/>
        <v>0</v>
      </c>
      <c r="I84" s="197"/>
      <c r="J84" s="197">
        <f t="shared" si="43"/>
        <v>0</v>
      </c>
      <c r="K84" s="198">
        <f t="shared" si="44"/>
        <v>0</v>
      </c>
      <c r="L84" s="195"/>
      <c r="M84" s="195"/>
      <c r="N84" s="199"/>
      <c r="O84" s="200"/>
    </row>
    <row r="85" ht="21.75" hidden="1" customHeight="1">
      <c r="A85" s="191" t="s">
        <v>109</v>
      </c>
      <c r="B85" s="31">
        <f t="shared" si="41"/>
        <v>6</v>
      </c>
      <c r="C85" s="87"/>
      <c r="D85" s="88"/>
      <c r="E85" s="39"/>
      <c r="F85" s="35"/>
      <c r="G85" s="36"/>
      <c r="H85" s="36">
        <f t="shared" si="42"/>
        <v>0</v>
      </c>
      <c r="I85" s="36"/>
      <c r="J85" s="36">
        <f t="shared" si="43"/>
        <v>0</v>
      </c>
      <c r="K85" s="38">
        <f t="shared" si="44"/>
        <v>0</v>
      </c>
      <c r="L85" s="39"/>
      <c r="M85" s="39"/>
      <c r="N85" s="45"/>
      <c r="O85" s="41"/>
    </row>
    <row r="86" ht="21.75" hidden="1" customHeight="1">
      <c r="A86" s="47" t="s">
        <v>110</v>
      </c>
      <c r="B86" s="48"/>
      <c r="C86" s="48"/>
      <c r="D86" s="48"/>
      <c r="E86" s="48"/>
      <c r="F86" s="49"/>
      <c r="G86" s="50"/>
      <c r="H86" s="51">
        <f>SUM(H80:H85)</f>
        <v>0</v>
      </c>
      <c r="I86" s="50"/>
      <c r="J86" s="51">
        <f t="shared" ref="J86:K86" si="45">SUM(J80:J85)</f>
        <v>0</v>
      </c>
      <c r="K86" s="52">
        <f t="shared" si="45"/>
        <v>0</v>
      </c>
      <c r="L86" s="50"/>
      <c r="M86" s="50"/>
      <c r="N86" s="50"/>
      <c r="O86" s="50"/>
    </row>
    <row r="87" ht="14.25" hidden="1" customHeight="1"/>
    <row r="88" ht="24.0" hidden="1" customHeight="1">
      <c r="A88" s="201" t="s">
        <v>111</v>
      </c>
      <c r="B88" s="6"/>
      <c r="C88" s="6"/>
      <c r="D88" s="6"/>
      <c r="E88" s="6"/>
      <c r="F88" s="12"/>
      <c r="G88" s="202" t="s">
        <v>26</v>
      </c>
      <c r="H88" s="6"/>
      <c r="I88" s="6"/>
      <c r="J88" s="12"/>
      <c r="K88" s="203">
        <f>SUM(K89:K94)</f>
        <v>0</v>
      </c>
      <c r="L88" s="204"/>
      <c r="M88" s="204"/>
      <c r="N88" s="204"/>
      <c r="O88" s="204"/>
    </row>
    <row r="89" ht="21.75" hidden="1" customHeight="1">
      <c r="A89" s="205" t="s">
        <v>112</v>
      </c>
      <c r="B89" s="206">
        <f t="shared" ref="B89:B94" si="46">ROW()-89+1</f>
        <v>1</v>
      </c>
      <c r="C89" s="207"/>
      <c r="D89" s="208"/>
      <c r="E89" s="209"/>
      <c r="F89" s="210"/>
      <c r="G89" s="211"/>
      <c r="H89" s="211">
        <f t="shared" ref="H89:H94" si="47">IFERROR(G89*D89,0)</f>
        <v>0</v>
      </c>
      <c r="I89" s="211"/>
      <c r="J89" s="211">
        <f t="shared" ref="J89:J94" si="48">IFERROR(I89*D89,0)</f>
        <v>0</v>
      </c>
      <c r="K89" s="212">
        <f t="shared" ref="K89:K94" si="49">H89+J89</f>
        <v>0</v>
      </c>
      <c r="L89" s="209"/>
      <c r="M89" s="209"/>
      <c r="N89" s="213"/>
      <c r="O89" s="214"/>
    </row>
    <row r="90" ht="21.75" hidden="1" customHeight="1">
      <c r="A90" s="205" t="s">
        <v>112</v>
      </c>
      <c r="B90" s="31">
        <f t="shared" si="46"/>
        <v>2</v>
      </c>
      <c r="C90" s="87"/>
      <c r="D90" s="88"/>
      <c r="E90" s="39"/>
      <c r="F90" s="35"/>
      <c r="G90" s="36"/>
      <c r="H90" s="36">
        <f t="shared" si="47"/>
        <v>0</v>
      </c>
      <c r="I90" s="36"/>
      <c r="J90" s="36">
        <f t="shared" si="48"/>
        <v>0</v>
      </c>
      <c r="K90" s="38">
        <f t="shared" si="49"/>
        <v>0</v>
      </c>
      <c r="L90" s="39"/>
      <c r="M90" s="39"/>
      <c r="N90" s="45"/>
      <c r="O90" s="41"/>
    </row>
    <row r="91" ht="21.75" hidden="1" customHeight="1">
      <c r="A91" s="205" t="s">
        <v>112</v>
      </c>
      <c r="B91" s="206">
        <f t="shared" si="46"/>
        <v>3</v>
      </c>
      <c r="C91" s="207"/>
      <c r="D91" s="208"/>
      <c r="E91" s="209"/>
      <c r="F91" s="210"/>
      <c r="G91" s="211"/>
      <c r="H91" s="211">
        <f t="shared" si="47"/>
        <v>0</v>
      </c>
      <c r="I91" s="211"/>
      <c r="J91" s="211">
        <f t="shared" si="48"/>
        <v>0</v>
      </c>
      <c r="K91" s="212">
        <f t="shared" si="49"/>
        <v>0</v>
      </c>
      <c r="L91" s="209"/>
      <c r="M91" s="209"/>
      <c r="N91" s="213"/>
      <c r="O91" s="214"/>
    </row>
    <row r="92" ht="21.75" hidden="1" customHeight="1">
      <c r="A92" s="205" t="s">
        <v>112</v>
      </c>
      <c r="B92" s="31">
        <f t="shared" si="46"/>
        <v>4</v>
      </c>
      <c r="C92" s="87"/>
      <c r="D92" s="88"/>
      <c r="E92" s="39"/>
      <c r="F92" s="35"/>
      <c r="G92" s="36"/>
      <c r="H92" s="36">
        <f t="shared" si="47"/>
        <v>0</v>
      </c>
      <c r="I92" s="36"/>
      <c r="J92" s="36">
        <f t="shared" si="48"/>
        <v>0</v>
      </c>
      <c r="K92" s="38">
        <f t="shared" si="49"/>
        <v>0</v>
      </c>
      <c r="L92" s="39"/>
      <c r="M92" s="39"/>
      <c r="N92" s="45"/>
      <c r="O92" s="41"/>
    </row>
    <row r="93" ht="21.75" hidden="1" customHeight="1">
      <c r="A93" s="205" t="s">
        <v>112</v>
      </c>
      <c r="B93" s="206">
        <f t="shared" si="46"/>
        <v>5</v>
      </c>
      <c r="C93" s="207"/>
      <c r="D93" s="208"/>
      <c r="E93" s="209"/>
      <c r="F93" s="210"/>
      <c r="G93" s="211"/>
      <c r="H93" s="211">
        <f t="shared" si="47"/>
        <v>0</v>
      </c>
      <c r="I93" s="211"/>
      <c r="J93" s="211">
        <f t="shared" si="48"/>
        <v>0</v>
      </c>
      <c r="K93" s="212">
        <f t="shared" si="49"/>
        <v>0</v>
      </c>
      <c r="L93" s="209"/>
      <c r="M93" s="209"/>
      <c r="N93" s="213"/>
      <c r="O93" s="214"/>
    </row>
    <row r="94" ht="21.75" hidden="1" customHeight="1">
      <c r="A94" s="205" t="s">
        <v>112</v>
      </c>
      <c r="B94" s="31">
        <f t="shared" si="46"/>
        <v>6</v>
      </c>
      <c r="C94" s="87"/>
      <c r="D94" s="88"/>
      <c r="E94" s="39"/>
      <c r="F94" s="35"/>
      <c r="G94" s="36"/>
      <c r="H94" s="36">
        <f t="shared" si="47"/>
        <v>0</v>
      </c>
      <c r="I94" s="36"/>
      <c r="J94" s="36">
        <f t="shared" si="48"/>
        <v>0</v>
      </c>
      <c r="K94" s="38">
        <f t="shared" si="49"/>
        <v>0</v>
      </c>
      <c r="L94" s="39"/>
      <c r="M94" s="39"/>
      <c r="N94" s="45"/>
      <c r="O94" s="41"/>
    </row>
    <row r="95" ht="21.75" hidden="1" customHeight="1">
      <c r="A95" s="47" t="s">
        <v>113</v>
      </c>
      <c r="B95" s="48"/>
      <c r="C95" s="48"/>
      <c r="D95" s="48"/>
      <c r="E95" s="48"/>
      <c r="F95" s="49"/>
      <c r="G95" s="50"/>
      <c r="H95" s="51">
        <f>SUM(H89:H94)</f>
        <v>0</v>
      </c>
      <c r="I95" s="50"/>
      <c r="J95" s="51">
        <f t="shared" ref="J95:K95" si="50">SUM(J89:J94)</f>
        <v>0</v>
      </c>
      <c r="K95" s="52">
        <f t="shared" si="50"/>
        <v>0</v>
      </c>
      <c r="L95" s="50"/>
      <c r="M95" s="50"/>
      <c r="N95" s="50"/>
      <c r="O95" s="50"/>
    </row>
    <row r="96" ht="14.25" customHeight="1"/>
    <row r="97" ht="24.0" customHeight="1">
      <c r="A97" s="215" t="s">
        <v>114</v>
      </c>
      <c r="B97" s="6"/>
      <c r="C97" s="6"/>
      <c r="D97" s="6"/>
      <c r="E97" s="6"/>
      <c r="F97" s="12"/>
      <c r="G97" s="216" t="s">
        <v>26</v>
      </c>
      <c r="H97" s="6"/>
      <c r="I97" s="6"/>
      <c r="J97" s="12"/>
      <c r="K97" s="217">
        <f>SUM(K98:K101)</f>
        <v>2192</v>
      </c>
      <c r="L97" s="218"/>
      <c r="M97" s="218"/>
      <c r="N97" s="218"/>
      <c r="O97" s="218"/>
    </row>
    <row r="98" ht="21.75" customHeight="1">
      <c r="A98" s="219" t="s">
        <v>115</v>
      </c>
      <c r="B98" s="220">
        <f t="shared" ref="B98:B101" si="51">ROW()-98+1</f>
        <v>1</v>
      </c>
      <c r="C98" s="221" t="s">
        <v>116</v>
      </c>
      <c r="D98" s="222">
        <v>1.0</v>
      </c>
      <c r="E98" s="223" t="s">
        <v>35</v>
      </c>
      <c r="F98" s="224"/>
      <c r="G98" s="225">
        <v>192.0</v>
      </c>
      <c r="H98" s="226">
        <f t="shared" ref="H98:H101" si="52">IFERROR(G98*D98,0)</f>
        <v>192</v>
      </c>
      <c r="I98" s="226"/>
      <c r="J98" s="226">
        <f t="shared" ref="J98:J101" si="53">IFERROR(I98*D98,0)</f>
        <v>0</v>
      </c>
      <c r="K98" s="227">
        <f t="shared" ref="K98:K101" si="54">H98+J98</f>
        <v>192</v>
      </c>
      <c r="L98" s="223" t="s">
        <v>30</v>
      </c>
      <c r="M98" s="228"/>
      <c r="N98" s="229"/>
      <c r="O98" s="230"/>
    </row>
    <row r="99" ht="21.75" customHeight="1">
      <c r="A99" s="219" t="s">
        <v>115</v>
      </c>
      <c r="B99" s="31">
        <f t="shared" si="51"/>
        <v>2</v>
      </c>
      <c r="C99" s="32" t="s">
        <v>117</v>
      </c>
      <c r="D99" s="33">
        <v>1.0</v>
      </c>
      <c r="E99" s="34" t="s">
        <v>29</v>
      </c>
      <c r="F99" s="35"/>
      <c r="G99" s="36"/>
      <c r="H99" s="36">
        <f t="shared" si="52"/>
        <v>0</v>
      </c>
      <c r="I99" s="37">
        <v>2000.0</v>
      </c>
      <c r="J99" s="36">
        <f t="shared" si="53"/>
        <v>2000</v>
      </c>
      <c r="K99" s="38">
        <f t="shared" si="54"/>
        <v>2000</v>
      </c>
      <c r="L99" s="34" t="s">
        <v>30</v>
      </c>
      <c r="M99" s="39"/>
      <c r="N99" s="45"/>
      <c r="O99" s="41"/>
    </row>
    <row r="100" ht="21.75" customHeight="1">
      <c r="A100" s="219" t="s">
        <v>115</v>
      </c>
      <c r="B100" s="220">
        <f t="shared" si="51"/>
        <v>3</v>
      </c>
      <c r="C100" s="242"/>
      <c r="D100" s="243"/>
      <c r="E100" s="228"/>
      <c r="F100" s="224"/>
      <c r="G100" s="226"/>
      <c r="H100" s="226">
        <f t="shared" si="52"/>
        <v>0</v>
      </c>
      <c r="I100" s="226"/>
      <c r="J100" s="226">
        <f t="shared" si="53"/>
        <v>0</v>
      </c>
      <c r="K100" s="227">
        <f t="shared" si="54"/>
        <v>0</v>
      </c>
      <c r="L100" s="228"/>
      <c r="M100" s="228"/>
      <c r="N100" s="229"/>
      <c r="O100" s="230"/>
    </row>
    <row r="101" ht="21.75" customHeight="1">
      <c r="A101" s="219" t="s">
        <v>115</v>
      </c>
      <c r="B101" s="31">
        <f t="shared" si="51"/>
        <v>4</v>
      </c>
      <c r="C101" s="87"/>
      <c r="D101" s="88"/>
      <c r="E101" s="39"/>
      <c r="F101" s="35"/>
      <c r="G101" s="36"/>
      <c r="H101" s="36">
        <f t="shared" si="52"/>
        <v>0</v>
      </c>
      <c r="I101" s="36"/>
      <c r="J101" s="36">
        <f t="shared" si="53"/>
        <v>0</v>
      </c>
      <c r="K101" s="38">
        <f t="shared" si="54"/>
        <v>0</v>
      </c>
      <c r="L101" s="39"/>
      <c r="M101" s="39"/>
      <c r="N101" s="45"/>
      <c r="O101" s="41"/>
    </row>
    <row r="102" ht="21.75" customHeight="1">
      <c r="A102" s="47" t="s">
        <v>120</v>
      </c>
      <c r="B102" s="48"/>
      <c r="C102" s="48"/>
      <c r="D102" s="48"/>
      <c r="E102" s="48"/>
      <c r="F102" s="49"/>
      <c r="G102" s="50"/>
      <c r="H102" s="51">
        <f>SUM(H98:H101)</f>
        <v>192</v>
      </c>
      <c r="I102" s="50"/>
      <c r="J102" s="51">
        <f t="shared" ref="J102:K102" si="55">SUM(J98:J101)</f>
        <v>2000</v>
      </c>
      <c r="K102" s="52">
        <f t="shared" si="55"/>
        <v>2192</v>
      </c>
      <c r="L102" s="50"/>
      <c r="M102" s="50"/>
      <c r="N102" s="50"/>
      <c r="O102" s="50"/>
    </row>
    <row r="103" ht="14.25" customHeight="1"/>
    <row r="104" ht="14.25" customHeight="1"/>
    <row r="105" ht="30.0" customHeight="1">
      <c r="A105" s="232" t="s">
        <v>121</v>
      </c>
      <c r="B105" s="6"/>
      <c r="C105" s="6"/>
      <c r="D105" s="6"/>
      <c r="E105" s="6"/>
      <c r="F105" s="12"/>
      <c r="G105" s="232" t="s">
        <v>122</v>
      </c>
      <c r="H105" s="6"/>
      <c r="I105" s="6"/>
      <c r="J105" s="12"/>
      <c r="K105" s="233">
        <f>K14+K23+K32+K41+K50+K59+K68+K77+K86+K95+K102</f>
        <v>53599</v>
      </c>
      <c r="L105" s="234"/>
      <c r="M105" s="234"/>
      <c r="N105" s="234"/>
      <c r="O105" s="234"/>
    </row>
    <row r="106" ht="14.25" customHeight="1"/>
    <row r="107" ht="14.25" customHeight="1">
      <c r="K107" s="235">
        <f>K105-2192</f>
        <v>51407</v>
      </c>
    </row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5">
    <mergeCell ref="A97:F97"/>
    <mergeCell ref="G97:J97"/>
    <mergeCell ref="A102:F102"/>
    <mergeCell ref="A105:F105"/>
    <mergeCell ref="G105:J105"/>
    <mergeCell ref="A77:F77"/>
    <mergeCell ref="A79:F79"/>
    <mergeCell ref="G79:J79"/>
    <mergeCell ref="A86:F86"/>
    <mergeCell ref="A88:F88"/>
    <mergeCell ref="G88:J88"/>
    <mergeCell ref="A95:F95"/>
    <mergeCell ref="A1:O1"/>
    <mergeCell ref="B2:E2"/>
    <mergeCell ref="G2:J2"/>
    <mergeCell ref="L2:O2"/>
    <mergeCell ref="B3:E3"/>
    <mergeCell ref="G3:J3"/>
    <mergeCell ref="L3:O3"/>
    <mergeCell ref="I5:J5"/>
    <mergeCell ref="K5:K6"/>
    <mergeCell ref="L5:L6"/>
    <mergeCell ref="M5:M6"/>
    <mergeCell ref="N5:N6"/>
    <mergeCell ref="O5:O6"/>
    <mergeCell ref="A7:F7"/>
    <mergeCell ref="G7:J7"/>
    <mergeCell ref="A5:A6"/>
    <mergeCell ref="B5:B6"/>
    <mergeCell ref="C5:C6"/>
    <mergeCell ref="D5:D6"/>
    <mergeCell ref="E5:E6"/>
    <mergeCell ref="F5:F6"/>
    <mergeCell ref="G5:H5"/>
    <mergeCell ref="A14:F14"/>
    <mergeCell ref="A16:F16"/>
    <mergeCell ref="G16:J16"/>
    <mergeCell ref="A23:F23"/>
    <mergeCell ref="A25:F25"/>
    <mergeCell ref="G25:J25"/>
    <mergeCell ref="A32:F32"/>
    <mergeCell ref="A34:F34"/>
    <mergeCell ref="G34:J34"/>
    <mergeCell ref="A41:F41"/>
    <mergeCell ref="A43:F43"/>
    <mergeCell ref="G43:J43"/>
    <mergeCell ref="A50:F50"/>
    <mergeCell ref="G52:J52"/>
    <mergeCell ref="A52:F52"/>
    <mergeCell ref="A59:F59"/>
    <mergeCell ref="A61:F61"/>
    <mergeCell ref="G61:J61"/>
    <mergeCell ref="A68:F68"/>
    <mergeCell ref="A70:F70"/>
    <mergeCell ref="G70:J70"/>
  </mergeCells>
  <conditionalFormatting sqref="A8:O13">
    <cfRule type="expression" dxfId="0" priority="1">
      <formula>$L8="Completed"</formula>
    </cfRule>
  </conditionalFormatting>
  <conditionalFormatting sqref="A8:O13">
    <cfRule type="expression" dxfId="1" priority="2">
      <formula>$L8="Blocked"</formula>
    </cfRule>
  </conditionalFormatting>
  <conditionalFormatting sqref="A17:O22">
    <cfRule type="expression" dxfId="0" priority="3">
      <formula>$L17="Completed"</formula>
    </cfRule>
  </conditionalFormatting>
  <conditionalFormatting sqref="A17:O22">
    <cfRule type="expression" dxfId="1" priority="4">
      <formula>$L17="Blocked"</formula>
    </cfRule>
  </conditionalFormatting>
  <conditionalFormatting sqref="A26:O31 C45:D45">
    <cfRule type="expression" dxfId="0" priority="5">
      <formula>$L26="Completed"</formula>
    </cfRule>
  </conditionalFormatting>
  <conditionalFormatting sqref="A26:O31 C45:D45">
    <cfRule type="expression" dxfId="1" priority="6">
      <formula>$L26="Blocked"</formula>
    </cfRule>
  </conditionalFormatting>
  <conditionalFormatting sqref="A35:O40">
    <cfRule type="expression" dxfId="0" priority="7">
      <formula>$L35="Completed"</formula>
    </cfRule>
  </conditionalFormatting>
  <conditionalFormatting sqref="A35:O40">
    <cfRule type="expression" dxfId="1" priority="8">
      <formula>$L35="Blocked"</formula>
    </cfRule>
  </conditionalFormatting>
  <conditionalFormatting sqref="A44:O49">
    <cfRule type="expression" dxfId="0" priority="9">
      <formula>$L44="Completed"</formula>
    </cfRule>
  </conditionalFormatting>
  <conditionalFormatting sqref="A44:O49">
    <cfRule type="expression" dxfId="1" priority="10">
      <formula>$L44="Blocked"</formula>
    </cfRule>
  </conditionalFormatting>
  <conditionalFormatting sqref="A53:O58 F62 F71">
    <cfRule type="expression" dxfId="0" priority="11">
      <formula>$L53="Completed"</formula>
    </cfRule>
  </conditionalFormatting>
  <conditionalFormatting sqref="A53:O58 F62 F71">
    <cfRule type="expression" dxfId="1" priority="12">
      <formula>$L53="Blocked"</formula>
    </cfRule>
  </conditionalFormatting>
  <conditionalFormatting sqref="A62:O67">
    <cfRule type="expression" dxfId="0" priority="13">
      <formula>$L62="Completed"</formula>
    </cfRule>
  </conditionalFormatting>
  <conditionalFormatting sqref="A62:O67">
    <cfRule type="expression" dxfId="1" priority="14">
      <formula>$L62="Blocked"</formula>
    </cfRule>
  </conditionalFormatting>
  <conditionalFormatting sqref="A71:O76">
    <cfRule type="expression" dxfId="0" priority="15">
      <formula>$L71="Completed"</formula>
    </cfRule>
  </conditionalFormatting>
  <conditionalFormatting sqref="A71:O76">
    <cfRule type="expression" dxfId="1" priority="16">
      <formula>$L71="Blocked"</formula>
    </cfRule>
  </conditionalFormatting>
  <conditionalFormatting sqref="A80:O85">
    <cfRule type="expression" dxfId="0" priority="17">
      <formula>$L80="Completed"</formula>
    </cfRule>
  </conditionalFormatting>
  <conditionalFormatting sqref="A80:O85">
    <cfRule type="expression" dxfId="1" priority="18">
      <formula>$L80="Blocked"</formula>
    </cfRule>
  </conditionalFormatting>
  <conditionalFormatting sqref="A89:O94">
    <cfRule type="expression" dxfId="0" priority="19">
      <formula>$L89="Completed"</formula>
    </cfRule>
  </conditionalFormatting>
  <conditionalFormatting sqref="A89:O94">
    <cfRule type="expression" dxfId="1" priority="20">
      <formula>$L89="Blocked"</formula>
    </cfRule>
  </conditionalFormatting>
  <conditionalFormatting sqref="A98:O101">
    <cfRule type="expression" dxfId="0" priority="21">
      <formula>$L98="Completed"</formula>
    </cfRule>
  </conditionalFormatting>
  <conditionalFormatting sqref="A98:O101">
    <cfRule type="expression" dxfId="1" priority="22">
      <formula>$L98="Blocked"</formula>
    </cfRule>
  </conditionalFormatting>
  <conditionalFormatting sqref="L8:L13">
    <cfRule type="cellIs" dxfId="2" priority="23" operator="equal">
      <formula>"Completed"</formula>
    </cfRule>
  </conditionalFormatting>
  <conditionalFormatting sqref="L8:L13">
    <cfRule type="cellIs" dxfId="3" priority="24" operator="equal">
      <formula>"In Progress"</formula>
    </cfRule>
  </conditionalFormatting>
  <conditionalFormatting sqref="L8:L13">
    <cfRule type="cellIs" dxfId="4" priority="25" operator="equal">
      <formula>"Not Started"</formula>
    </cfRule>
  </conditionalFormatting>
  <conditionalFormatting sqref="L8:L13">
    <cfRule type="cellIs" dxfId="5" priority="26" operator="equal">
      <formula>"Blocked"</formula>
    </cfRule>
  </conditionalFormatting>
  <conditionalFormatting sqref="L17:L22">
    <cfRule type="cellIs" dxfId="2" priority="27" operator="equal">
      <formula>"Completed"</formula>
    </cfRule>
  </conditionalFormatting>
  <conditionalFormatting sqref="L17:L22">
    <cfRule type="cellIs" dxfId="3" priority="28" operator="equal">
      <formula>"In Progress"</formula>
    </cfRule>
  </conditionalFormatting>
  <conditionalFormatting sqref="L17:L22">
    <cfRule type="cellIs" dxfId="4" priority="29" operator="equal">
      <formula>"Not Started"</formula>
    </cfRule>
  </conditionalFormatting>
  <conditionalFormatting sqref="L17:L22">
    <cfRule type="cellIs" dxfId="5" priority="30" operator="equal">
      <formula>"Blocked"</formula>
    </cfRule>
  </conditionalFormatting>
  <conditionalFormatting sqref="L26:L31">
    <cfRule type="cellIs" dxfId="2" priority="31" operator="equal">
      <formula>"Completed"</formula>
    </cfRule>
  </conditionalFormatting>
  <conditionalFormatting sqref="L26:L31">
    <cfRule type="cellIs" dxfId="3" priority="32" operator="equal">
      <formula>"In Progress"</formula>
    </cfRule>
  </conditionalFormatting>
  <conditionalFormatting sqref="L26:L31">
    <cfRule type="cellIs" dxfId="4" priority="33" operator="equal">
      <formula>"Not Started"</formula>
    </cfRule>
  </conditionalFormatting>
  <conditionalFormatting sqref="L26:L31">
    <cfRule type="cellIs" dxfId="5" priority="34" operator="equal">
      <formula>"Blocked"</formula>
    </cfRule>
  </conditionalFormatting>
  <conditionalFormatting sqref="L35:L40">
    <cfRule type="cellIs" dxfId="2" priority="35" operator="equal">
      <formula>"Completed"</formula>
    </cfRule>
  </conditionalFormatting>
  <conditionalFormatting sqref="L35:L40">
    <cfRule type="cellIs" dxfId="3" priority="36" operator="equal">
      <formula>"In Progress"</formula>
    </cfRule>
  </conditionalFormatting>
  <conditionalFormatting sqref="L35:L40">
    <cfRule type="cellIs" dxfId="4" priority="37" operator="equal">
      <formula>"Not Started"</formula>
    </cfRule>
  </conditionalFormatting>
  <conditionalFormatting sqref="L35:L40">
    <cfRule type="cellIs" dxfId="5" priority="38" operator="equal">
      <formula>"Blocked"</formula>
    </cfRule>
  </conditionalFormatting>
  <conditionalFormatting sqref="L44:L49">
    <cfRule type="cellIs" dxfId="2" priority="39" operator="equal">
      <formula>"Completed"</formula>
    </cfRule>
  </conditionalFormatting>
  <conditionalFormatting sqref="L44:L49">
    <cfRule type="cellIs" dxfId="3" priority="40" operator="equal">
      <formula>"In Progress"</formula>
    </cfRule>
  </conditionalFormatting>
  <conditionalFormatting sqref="L44:L49">
    <cfRule type="cellIs" dxfId="4" priority="41" operator="equal">
      <formula>"Not Started"</formula>
    </cfRule>
  </conditionalFormatting>
  <conditionalFormatting sqref="L44:L49">
    <cfRule type="cellIs" dxfId="5" priority="42" operator="equal">
      <formula>"Blocked"</formula>
    </cfRule>
  </conditionalFormatting>
  <conditionalFormatting sqref="L53:L58">
    <cfRule type="cellIs" dxfId="2" priority="43" operator="equal">
      <formula>"Completed"</formula>
    </cfRule>
  </conditionalFormatting>
  <conditionalFormatting sqref="L53:L58">
    <cfRule type="cellIs" dxfId="3" priority="44" operator="equal">
      <formula>"In Progress"</formula>
    </cfRule>
  </conditionalFormatting>
  <conditionalFormatting sqref="L53:L58">
    <cfRule type="cellIs" dxfId="4" priority="45" operator="equal">
      <formula>"Not Started"</formula>
    </cfRule>
  </conditionalFormatting>
  <conditionalFormatting sqref="L53:L58">
    <cfRule type="cellIs" dxfId="5" priority="46" operator="equal">
      <formula>"Blocked"</formula>
    </cfRule>
  </conditionalFormatting>
  <conditionalFormatting sqref="L62:L67">
    <cfRule type="cellIs" dxfId="2" priority="47" operator="equal">
      <formula>"Completed"</formula>
    </cfRule>
  </conditionalFormatting>
  <conditionalFormatting sqref="L62:L67">
    <cfRule type="cellIs" dxfId="3" priority="48" operator="equal">
      <formula>"In Progress"</formula>
    </cfRule>
  </conditionalFormatting>
  <conditionalFormatting sqref="L62:L67">
    <cfRule type="cellIs" dxfId="4" priority="49" operator="equal">
      <formula>"Not Started"</formula>
    </cfRule>
  </conditionalFormatting>
  <conditionalFormatting sqref="L62:L67">
    <cfRule type="cellIs" dxfId="5" priority="50" operator="equal">
      <formula>"Blocked"</formula>
    </cfRule>
  </conditionalFormatting>
  <conditionalFormatting sqref="L71:L76">
    <cfRule type="cellIs" dxfId="2" priority="51" operator="equal">
      <formula>"Completed"</formula>
    </cfRule>
  </conditionalFormatting>
  <conditionalFormatting sqref="L71:L76">
    <cfRule type="cellIs" dxfId="3" priority="52" operator="equal">
      <formula>"In Progress"</formula>
    </cfRule>
  </conditionalFormatting>
  <conditionalFormatting sqref="L71:L76">
    <cfRule type="cellIs" dxfId="4" priority="53" operator="equal">
      <formula>"Not Started"</formula>
    </cfRule>
  </conditionalFormatting>
  <conditionalFormatting sqref="L71:L76">
    <cfRule type="cellIs" dxfId="5" priority="54" operator="equal">
      <formula>"Blocked"</formula>
    </cfRule>
  </conditionalFormatting>
  <conditionalFormatting sqref="L80:L85">
    <cfRule type="cellIs" dxfId="2" priority="55" operator="equal">
      <formula>"Completed"</formula>
    </cfRule>
  </conditionalFormatting>
  <conditionalFormatting sqref="L80:L85">
    <cfRule type="cellIs" dxfId="3" priority="56" operator="equal">
      <formula>"In Progress"</formula>
    </cfRule>
  </conditionalFormatting>
  <conditionalFormatting sqref="L80:L85">
    <cfRule type="cellIs" dxfId="4" priority="57" operator="equal">
      <formula>"Not Started"</formula>
    </cfRule>
  </conditionalFormatting>
  <conditionalFormatting sqref="L80:L85">
    <cfRule type="cellIs" dxfId="5" priority="58" operator="equal">
      <formula>"Blocked"</formula>
    </cfRule>
  </conditionalFormatting>
  <conditionalFormatting sqref="L89:L94">
    <cfRule type="cellIs" dxfId="2" priority="59" operator="equal">
      <formula>"Completed"</formula>
    </cfRule>
  </conditionalFormatting>
  <conditionalFormatting sqref="L89:L94">
    <cfRule type="cellIs" dxfId="3" priority="60" operator="equal">
      <formula>"In Progress"</formula>
    </cfRule>
  </conditionalFormatting>
  <conditionalFormatting sqref="L89:L94">
    <cfRule type="cellIs" dxfId="4" priority="61" operator="equal">
      <formula>"Not Started"</formula>
    </cfRule>
  </conditionalFormatting>
  <conditionalFormatting sqref="L89:L94">
    <cfRule type="cellIs" dxfId="5" priority="62" operator="equal">
      <formula>"Blocked"</formula>
    </cfRule>
  </conditionalFormatting>
  <conditionalFormatting sqref="L98:L101">
    <cfRule type="cellIs" dxfId="2" priority="63" operator="equal">
      <formula>"Completed"</formula>
    </cfRule>
  </conditionalFormatting>
  <conditionalFormatting sqref="L98:L101">
    <cfRule type="cellIs" dxfId="3" priority="64" operator="equal">
      <formula>"In Progress"</formula>
    </cfRule>
  </conditionalFormatting>
  <conditionalFormatting sqref="L98:L101">
    <cfRule type="cellIs" dxfId="4" priority="65" operator="equal">
      <formula>"Not Started"</formula>
    </cfRule>
  </conditionalFormatting>
  <conditionalFormatting sqref="L98:L101">
    <cfRule type="cellIs" dxfId="5" priority="66" operator="equal">
      <formula>"Blocked"</formula>
    </cfRule>
  </conditionalFormatting>
  <conditionalFormatting sqref="M8:M13">
    <cfRule type="cellIs" dxfId="2" priority="67" operator="equal">
      <formula>"Approved"</formula>
    </cfRule>
  </conditionalFormatting>
  <conditionalFormatting sqref="M8:M13">
    <cfRule type="cellIs" dxfId="3" priority="68" operator="equal">
      <formula>"Pending"</formula>
    </cfRule>
  </conditionalFormatting>
  <conditionalFormatting sqref="M8:M13">
    <cfRule type="cellIs" dxfId="6" priority="69" operator="equal">
      <formula>"Revise"</formula>
    </cfRule>
  </conditionalFormatting>
  <conditionalFormatting sqref="M8:M13">
    <cfRule type="cellIs" dxfId="5" priority="70" operator="equal">
      <formula>"Rejected"</formula>
    </cfRule>
  </conditionalFormatting>
  <conditionalFormatting sqref="M17:M22">
    <cfRule type="cellIs" dxfId="2" priority="71" operator="equal">
      <formula>"Approved"</formula>
    </cfRule>
  </conditionalFormatting>
  <conditionalFormatting sqref="M17:M22">
    <cfRule type="cellIs" dxfId="3" priority="72" operator="equal">
      <formula>"Pending"</formula>
    </cfRule>
  </conditionalFormatting>
  <conditionalFormatting sqref="M17:M22">
    <cfRule type="cellIs" dxfId="6" priority="73" operator="equal">
      <formula>"Revise"</formula>
    </cfRule>
  </conditionalFormatting>
  <conditionalFormatting sqref="M17:M22">
    <cfRule type="cellIs" dxfId="5" priority="74" operator="equal">
      <formula>"Rejected"</formula>
    </cfRule>
  </conditionalFormatting>
  <conditionalFormatting sqref="M26:M31">
    <cfRule type="cellIs" dxfId="2" priority="75" operator="equal">
      <formula>"Approved"</formula>
    </cfRule>
  </conditionalFormatting>
  <conditionalFormatting sqref="M26:M31">
    <cfRule type="cellIs" dxfId="3" priority="76" operator="equal">
      <formula>"Pending"</formula>
    </cfRule>
  </conditionalFormatting>
  <conditionalFormatting sqref="M26:M31">
    <cfRule type="cellIs" dxfId="6" priority="77" operator="equal">
      <formula>"Revise"</formula>
    </cfRule>
  </conditionalFormatting>
  <conditionalFormatting sqref="M26:M31">
    <cfRule type="cellIs" dxfId="5" priority="78" operator="equal">
      <formula>"Rejected"</formula>
    </cfRule>
  </conditionalFormatting>
  <conditionalFormatting sqref="M35:M40">
    <cfRule type="cellIs" dxfId="2" priority="79" operator="equal">
      <formula>"Approved"</formula>
    </cfRule>
  </conditionalFormatting>
  <conditionalFormatting sqref="M35:M40">
    <cfRule type="cellIs" dxfId="3" priority="80" operator="equal">
      <formula>"Pending"</formula>
    </cfRule>
  </conditionalFormatting>
  <conditionalFormatting sqref="M35:M40">
    <cfRule type="cellIs" dxfId="6" priority="81" operator="equal">
      <formula>"Revise"</formula>
    </cfRule>
  </conditionalFormatting>
  <conditionalFormatting sqref="M35:M40">
    <cfRule type="cellIs" dxfId="5" priority="82" operator="equal">
      <formula>"Rejected"</formula>
    </cfRule>
  </conditionalFormatting>
  <conditionalFormatting sqref="M44:M49">
    <cfRule type="cellIs" dxfId="2" priority="83" operator="equal">
      <formula>"Approved"</formula>
    </cfRule>
  </conditionalFormatting>
  <conditionalFormatting sqref="M44:M49">
    <cfRule type="cellIs" dxfId="3" priority="84" operator="equal">
      <formula>"Pending"</formula>
    </cfRule>
  </conditionalFormatting>
  <conditionalFormatting sqref="M44:M49">
    <cfRule type="cellIs" dxfId="6" priority="85" operator="equal">
      <formula>"Revise"</formula>
    </cfRule>
  </conditionalFormatting>
  <conditionalFormatting sqref="M44:M49">
    <cfRule type="cellIs" dxfId="5" priority="86" operator="equal">
      <formula>"Rejected"</formula>
    </cfRule>
  </conditionalFormatting>
  <conditionalFormatting sqref="M53:M58">
    <cfRule type="cellIs" dxfId="2" priority="87" operator="equal">
      <formula>"Approved"</formula>
    </cfRule>
  </conditionalFormatting>
  <conditionalFormatting sqref="M53:M58">
    <cfRule type="cellIs" dxfId="3" priority="88" operator="equal">
      <formula>"Pending"</formula>
    </cfRule>
  </conditionalFormatting>
  <conditionalFormatting sqref="M53:M58">
    <cfRule type="cellIs" dxfId="6" priority="89" operator="equal">
      <formula>"Revise"</formula>
    </cfRule>
  </conditionalFormatting>
  <conditionalFormatting sqref="M53:M58">
    <cfRule type="cellIs" dxfId="5" priority="90" operator="equal">
      <formula>"Rejected"</formula>
    </cfRule>
  </conditionalFormatting>
  <conditionalFormatting sqref="M62:M67">
    <cfRule type="cellIs" dxfId="2" priority="91" operator="equal">
      <formula>"Approved"</formula>
    </cfRule>
  </conditionalFormatting>
  <conditionalFormatting sqref="M62:M67">
    <cfRule type="cellIs" dxfId="3" priority="92" operator="equal">
      <formula>"Pending"</formula>
    </cfRule>
  </conditionalFormatting>
  <conditionalFormatting sqref="M62:M67">
    <cfRule type="cellIs" dxfId="6" priority="93" operator="equal">
      <formula>"Revise"</formula>
    </cfRule>
  </conditionalFormatting>
  <conditionalFormatting sqref="M62:M67">
    <cfRule type="cellIs" dxfId="5" priority="94" operator="equal">
      <formula>"Rejected"</formula>
    </cfRule>
  </conditionalFormatting>
  <conditionalFormatting sqref="M71:M76">
    <cfRule type="cellIs" dxfId="2" priority="95" operator="equal">
      <formula>"Approved"</formula>
    </cfRule>
  </conditionalFormatting>
  <conditionalFormatting sqref="M71:M76">
    <cfRule type="cellIs" dxfId="3" priority="96" operator="equal">
      <formula>"Pending"</formula>
    </cfRule>
  </conditionalFormatting>
  <conditionalFormatting sqref="M71:M76">
    <cfRule type="cellIs" dxfId="6" priority="97" operator="equal">
      <formula>"Revise"</formula>
    </cfRule>
  </conditionalFormatting>
  <conditionalFormatting sqref="M71:M76">
    <cfRule type="cellIs" dxfId="5" priority="98" operator="equal">
      <formula>"Rejected"</formula>
    </cfRule>
  </conditionalFormatting>
  <conditionalFormatting sqref="M80:M85">
    <cfRule type="cellIs" dxfId="2" priority="99" operator="equal">
      <formula>"Approved"</formula>
    </cfRule>
  </conditionalFormatting>
  <conditionalFormatting sqref="M80:M85">
    <cfRule type="cellIs" dxfId="3" priority="100" operator="equal">
      <formula>"Pending"</formula>
    </cfRule>
  </conditionalFormatting>
  <conditionalFormatting sqref="M80:M85">
    <cfRule type="cellIs" dxfId="6" priority="101" operator="equal">
      <formula>"Revise"</formula>
    </cfRule>
  </conditionalFormatting>
  <conditionalFormatting sqref="M80:M85">
    <cfRule type="cellIs" dxfId="5" priority="102" operator="equal">
      <formula>"Rejected"</formula>
    </cfRule>
  </conditionalFormatting>
  <conditionalFormatting sqref="M89:M94">
    <cfRule type="cellIs" dxfId="2" priority="103" operator="equal">
      <formula>"Approved"</formula>
    </cfRule>
  </conditionalFormatting>
  <conditionalFormatting sqref="M89:M94">
    <cfRule type="cellIs" dxfId="3" priority="104" operator="equal">
      <formula>"Pending"</formula>
    </cfRule>
  </conditionalFormatting>
  <conditionalFormatting sqref="M89:M94">
    <cfRule type="cellIs" dxfId="6" priority="105" operator="equal">
      <formula>"Revise"</formula>
    </cfRule>
  </conditionalFormatting>
  <conditionalFormatting sqref="M89:M94">
    <cfRule type="cellIs" dxfId="5" priority="106" operator="equal">
      <formula>"Rejected"</formula>
    </cfRule>
  </conditionalFormatting>
  <conditionalFormatting sqref="M98:M101">
    <cfRule type="cellIs" dxfId="2" priority="107" operator="equal">
      <formula>"Approved"</formula>
    </cfRule>
  </conditionalFormatting>
  <conditionalFormatting sqref="M98:M101">
    <cfRule type="cellIs" dxfId="3" priority="108" operator="equal">
      <formula>"Pending"</formula>
    </cfRule>
  </conditionalFormatting>
  <conditionalFormatting sqref="M98:M101">
    <cfRule type="cellIs" dxfId="6" priority="109" operator="equal">
      <formula>"Revise"</formula>
    </cfRule>
  </conditionalFormatting>
  <conditionalFormatting sqref="M98:M101">
    <cfRule type="cellIs" dxfId="5" priority="110" operator="equal">
      <formula>"Rejected"</formula>
    </cfRule>
  </conditionalFormatting>
  <dataValidations>
    <dataValidation type="list" allowBlank="1" sqref="M8:M13 M17:M22 M26:M31 M35:M40 M44:M49 M53:M58 M62:M67 M71:M76 M80:M85 M89:M94 M98:M101">
      <formula1>"Pending,Approved,Revise,Rejected"</formula1>
    </dataValidation>
    <dataValidation type="list" allowBlank="1" sqref="E8:E13 E17:E22 E26:E31 E35:E40 E44:E49 E53:E58 E62:E67 E71:E76 E80:E85 E89:E94 E98:E101">
      <formula1>"Be The Light,Display Sales,Vendor C,Vendor D,Other"</formula1>
    </dataValidation>
    <dataValidation type="list" allowBlank="1" sqref="L8:L13 L17:L22 L26:L31 L35:L40 L44:L49 L53:L58 L62:L67 L71:L76 L80:L85 L89:L94 L98:L101">
      <formula1>"Not Started,In Progress,Completed,Blocked"</formula1>
    </dataValidation>
  </dataValidations>
  <hyperlinks>
    <hyperlink r:id="rId1" ref="F54"/>
    <hyperlink r:id="rId2" ref="F62"/>
    <hyperlink r:id="rId3" ref="F7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4.38"/>
    <col customWidth="1" min="3" max="3" width="29.75"/>
    <col customWidth="1" min="4" max="4" width="6.13"/>
    <col customWidth="1" min="5" max="5" width="15.75"/>
    <col customWidth="1" min="6" max="6" width="22.75"/>
    <col customWidth="1" min="7" max="7" width="12.25"/>
    <col customWidth="1" min="8" max="8" width="14.0"/>
    <col customWidth="1" min="9" max="9" width="12.25"/>
    <col customWidth="1" min="10" max="11" width="14.0"/>
    <col customWidth="1" min="12" max="13" width="12.25"/>
    <col customWidth="1" min="14" max="14" width="28.0"/>
    <col customWidth="1" min="15" max="15" width="12.25"/>
    <col customWidth="1" min="16" max="26" width="7.63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1.75" customHeight="1">
      <c r="A2" s="4" t="s">
        <v>1</v>
      </c>
      <c r="B2" s="5" t="s">
        <v>2</v>
      </c>
      <c r="C2" s="6"/>
      <c r="D2" s="6"/>
      <c r="E2" s="7"/>
      <c r="F2" s="4" t="s">
        <v>3</v>
      </c>
      <c r="G2" s="8"/>
      <c r="H2" s="6"/>
      <c r="I2" s="6"/>
      <c r="J2" s="7"/>
      <c r="K2" s="4" t="s">
        <v>4</v>
      </c>
      <c r="L2" s="8"/>
      <c r="M2" s="6"/>
      <c r="N2" s="6"/>
      <c r="O2" s="7"/>
    </row>
    <row r="3" ht="21.75" customHeight="1">
      <c r="A3" s="4" t="s">
        <v>5</v>
      </c>
      <c r="B3" s="9"/>
      <c r="C3" s="6"/>
      <c r="D3" s="6"/>
      <c r="E3" s="7"/>
      <c r="F3" s="4" t="s">
        <v>6</v>
      </c>
      <c r="G3" s="5" t="s">
        <v>7</v>
      </c>
      <c r="H3" s="6"/>
      <c r="I3" s="6"/>
      <c r="J3" s="7"/>
      <c r="K3" s="4" t="s">
        <v>8</v>
      </c>
      <c r="L3" s="8" t="s">
        <v>9</v>
      </c>
      <c r="M3" s="6"/>
      <c r="N3" s="6"/>
      <c r="O3" s="7"/>
    </row>
    <row r="4" ht="7.5" customHeight="1"/>
    <row r="5" ht="24.0" customHeight="1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1" t="s">
        <v>16</v>
      </c>
      <c r="H5" s="12"/>
      <c r="I5" s="11" t="s">
        <v>17</v>
      </c>
      <c r="J5" s="12"/>
      <c r="K5" s="10" t="s">
        <v>18</v>
      </c>
      <c r="L5" s="10" t="s">
        <v>19</v>
      </c>
      <c r="M5" s="10" t="s">
        <v>20</v>
      </c>
      <c r="N5" s="10" t="s">
        <v>21</v>
      </c>
      <c r="O5" s="10" t="s">
        <v>22</v>
      </c>
    </row>
    <row r="6" ht="21.75" customHeight="1">
      <c r="A6" s="13"/>
      <c r="B6" s="13"/>
      <c r="C6" s="13"/>
      <c r="D6" s="13"/>
      <c r="E6" s="13"/>
      <c r="F6" s="13"/>
      <c r="G6" s="14" t="s">
        <v>23</v>
      </c>
      <c r="H6" s="14" t="s">
        <v>24</v>
      </c>
      <c r="I6" s="14" t="s">
        <v>23</v>
      </c>
      <c r="J6" s="14" t="s">
        <v>24</v>
      </c>
      <c r="K6" s="13"/>
      <c r="L6" s="13"/>
      <c r="M6" s="13"/>
      <c r="N6" s="13"/>
      <c r="O6" s="13"/>
    </row>
    <row r="7" ht="24.0" customHeight="1">
      <c r="A7" s="15"/>
      <c r="B7" s="6"/>
      <c r="C7" s="6"/>
      <c r="D7" s="6"/>
      <c r="E7" s="6"/>
      <c r="F7" s="12"/>
      <c r="G7" s="16" t="s">
        <v>26</v>
      </c>
      <c r="H7" s="6"/>
      <c r="I7" s="6"/>
      <c r="J7" s="12"/>
      <c r="K7" s="17">
        <f>SUM(K8:K13)</f>
        <v>0</v>
      </c>
      <c r="L7" s="18"/>
      <c r="M7" s="18"/>
      <c r="N7" s="18"/>
      <c r="O7" s="18"/>
    </row>
    <row r="8" ht="20.25" customHeight="1">
      <c r="A8" s="19" t="s">
        <v>27</v>
      </c>
      <c r="B8" s="20">
        <f t="shared" ref="B8:B15" si="1">ROW()-8+1</f>
        <v>1</v>
      </c>
      <c r="C8" s="32"/>
      <c r="D8" s="22"/>
      <c r="E8" s="23"/>
      <c r="F8" s="24"/>
      <c r="G8" s="26"/>
      <c r="H8" s="26">
        <f t="shared" ref="H8:H15" si="2">IFERROR(G8*D8,0)</f>
        <v>0</v>
      </c>
      <c r="I8" s="26"/>
      <c r="J8" s="26">
        <f t="shared" ref="J8:J15" si="3">IFERROR(I8*D8,0)</f>
        <v>0</v>
      </c>
      <c r="K8" s="27">
        <f t="shared" ref="K8:K15" si="4">H8+J8</f>
        <v>0</v>
      </c>
      <c r="L8" s="28"/>
      <c r="M8" s="28"/>
      <c r="N8" s="69" t="s">
        <v>146</v>
      </c>
      <c r="O8" s="30"/>
    </row>
    <row r="9" ht="21.75" customHeight="1">
      <c r="A9" s="19" t="s">
        <v>27</v>
      </c>
      <c r="B9" s="31">
        <f t="shared" si="1"/>
        <v>2</v>
      </c>
      <c r="C9" s="32"/>
      <c r="D9" s="33"/>
      <c r="E9" s="34"/>
      <c r="F9" s="35"/>
      <c r="G9" s="36"/>
      <c r="H9" s="36">
        <f t="shared" si="2"/>
        <v>0</v>
      </c>
      <c r="I9" s="36"/>
      <c r="J9" s="36">
        <f t="shared" si="3"/>
        <v>0</v>
      </c>
      <c r="K9" s="38">
        <f t="shared" si="4"/>
        <v>0</v>
      </c>
      <c r="L9" s="39"/>
      <c r="M9" s="39"/>
      <c r="N9" s="69" t="s">
        <v>147</v>
      </c>
      <c r="O9" s="41"/>
    </row>
    <row r="10" ht="31.5" customHeight="1">
      <c r="A10" s="19" t="s">
        <v>27</v>
      </c>
      <c r="B10" s="20">
        <f t="shared" si="1"/>
        <v>3</v>
      </c>
      <c r="C10" s="32"/>
      <c r="D10" s="22"/>
      <c r="E10" s="23"/>
      <c r="F10" s="24"/>
      <c r="G10" s="26"/>
      <c r="H10" s="26">
        <f t="shared" si="2"/>
        <v>0</v>
      </c>
      <c r="I10" s="26"/>
      <c r="J10" s="26">
        <f t="shared" si="3"/>
        <v>0</v>
      </c>
      <c r="K10" s="27">
        <f t="shared" si="4"/>
        <v>0</v>
      </c>
      <c r="L10" s="28"/>
      <c r="M10" s="28"/>
      <c r="N10" s="244" t="s">
        <v>148</v>
      </c>
      <c r="O10" s="30"/>
    </row>
    <row r="11" ht="21.75" customHeight="1">
      <c r="A11" s="19" t="s">
        <v>27</v>
      </c>
      <c r="B11" s="31">
        <f t="shared" si="1"/>
        <v>4</v>
      </c>
      <c r="C11" s="32"/>
      <c r="D11" s="33"/>
      <c r="E11" s="34"/>
      <c r="F11" s="35"/>
      <c r="G11" s="36"/>
      <c r="H11" s="36">
        <f t="shared" si="2"/>
        <v>0</v>
      </c>
      <c r="I11" s="36"/>
      <c r="J11" s="36">
        <f t="shared" si="3"/>
        <v>0</v>
      </c>
      <c r="K11" s="38">
        <f t="shared" si="4"/>
        <v>0</v>
      </c>
      <c r="L11" s="39"/>
      <c r="M11" s="39"/>
      <c r="N11" s="69" t="s">
        <v>149</v>
      </c>
      <c r="O11" s="41"/>
    </row>
    <row r="12" ht="21.75" customHeight="1">
      <c r="A12" s="19" t="s">
        <v>27</v>
      </c>
      <c r="B12" s="20">
        <f t="shared" si="1"/>
        <v>5</v>
      </c>
      <c r="C12" s="32"/>
      <c r="D12" s="22"/>
      <c r="E12" s="23"/>
      <c r="F12" s="24"/>
      <c r="G12" s="26"/>
      <c r="H12" s="26">
        <f t="shared" si="2"/>
        <v>0</v>
      </c>
      <c r="I12" s="26"/>
      <c r="J12" s="26">
        <f t="shared" si="3"/>
        <v>0</v>
      </c>
      <c r="K12" s="27">
        <f t="shared" si="4"/>
        <v>0</v>
      </c>
      <c r="L12" s="28"/>
      <c r="M12" s="28"/>
      <c r="N12" s="69" t="s">
        <v>150</v>
      </c>
      <c r="O12" s="30"/>
    </row>
    <row r="13" ht="21.75" customHeight="1">
      <c r="A13" s="19" t="s">
        <v>27</v>
      </c>
      <c r="B13" s="31">
        <f t="shared" si="1"/>
        <v>6</v>
      </c>
      <c r="C13" s="32"/>
      <c r="D13" s="88"/>
      <c r="E13" s="34"/>
      <c r="F13" s="35"/>
      <c r="G13" s="36"/>
      <c r="H13" s="36">
        <f t="shared" si="2"/>
        <v>0</v>
      </c>
      <c r="I13" s="36"/>
      <c r="J13" s="36">
        <f t="shared" si="3"/>
        <v>0</v>
      </c>
      <c r="K13" s="38">
        <f t="shared" si="4"/>
        <v>0</v>
      </c>
      <c r="L13" s="39"/>
      <c r="M13" s="39"/>
      <c r="N13" s="69" t="s">
        <v>151</v>
      </c>
      <c r="O13" s="41"/>
    </row>
    <row r="14" ht="21.75" customHeight="1">
      <c r="A14" s="19" t="s">
        <v>27</v>
      </c>
      <c r="B14" s="31">
        <f t="shared" si="1"/>
        <v>7</v>
      </c>
      <c r="C14" s="32"/>
      <c r="D14" s="33"/>
      <c r="E14" s="34"/>
      <c r="F14" s="35"/>
      <c r="G14" s="36"/>
      <c r="H14" s="36">
        <f t="shared" si="2"/>
        <v>0</v>
      </c>
      <c r="I14" s="36"/>
      <c r="J14" s="36">
        <f t="shared" si="3"/>
        <v>0</v>
      </c>
      <c r="K14" s="38">
        <f t="shared" si="4"/>
        <v>0</v>
      </c>
      <c r="L14" s="39"/>
      <c r="M14" s="39"/>
      <c r="N14" s="69" t="s">
        <v>152</v>
      </c>
      <c r="O14" s="41"/>
    </row>
    <row r="15" ht="21.75" customHeight="1">
      <c r="A15" s="19" t="s">
        <v>27</v>
      </c>
      <c r="B15" s="31">
        <f t="shared" si="1"/>
        <v>8</v>
      </c>
      <c r="C15" s="32"/>
      <c r="D15" s="33"/>
      <c r="E15" s="34"/>
      <c r="F15" s="35"/>
      <c r="G15" s="36"/>
      <c r="H15" s="36">
        <f t="shared" si="2"/>
        <v>0</v>
      </c>
      <c r="I15" s="36"/>
      <c r="J15" s="36">
        <f t="shared" si="3"/>
        <v>0</v>
      </c>
      <c r="K15" s="38">
        <f t="shared" si="4"/>
        <v>0</v>
      </c>
      <c r="L15" s="39"/>
      <c r="M15" s="39"/>
      <c r="N15" s="69" t="s">
        <v>153</v>
      </c>
      <c r="O15" s="41"/>
    </row>
    <row r="16" ht="21.75" customHeight="1">
      <c r="A16" s="47" t="s">
        <v>58</v>
      </c>
      <c r="B16" s="48"/>
      <c r="C16" s="48"/>
      <c r="D16" s="48"/>
      <c r="E16" s="48"/>
      <c r="F16" s="49"/>
      <c r="G16" s="50"/>
      <c r="H16" s="51">
        <f>SUM(H8:H13)</f>
        <v>0</v>
      </c>
      <c r="I16" s="50"/>
      <c r="J16" s="51">
        <f t="shared" ref="J16:K16" si="5">SUM(J8:J13)</f>
        <v>0</v>
      </c>
      <c r="K16" s="52">
        <f t="shared" si="5"/>
        <v>0</v>
      </c>
      <c r="L16" s="50"/>
      <c r="M16" s="50"/>
      <c r="N16" s="50"/>
      <c r="O16" s="50"/>
    </row>
    <row r="17" ht="14.25" customHeight="1"/>
    <row r="18" ht="24.0" customHeight="1">
      <c r="A18" s="53" t="s">
        <v>154</v>
      </c>
      <c r="B18" s="6"/>
      <c r="C18" s="6"/>
      <c r="D18" s="6"/>
      <c r="E18" s="6"/>
      <c r="F18" s="12"/>
      <c r="G18" s="54" t="s">
        <v>26</v>
      </c>
      <c r="H18" s="6"/>
      <c r="I18" s="6"/>
      <c r="J18" s="12"/>
      <c r="K18" s="55">
        <f>SUM(K19:K24)</f>
        <v>0</v>
      </c>
      <c r="L18" s="56"/>
      <c r="M18" s="56"/>
      <c r="N18" s="56"/>
      <c r="O18" s="56"/>
    </row>
    <row r="19" ht="61.5" customHeight="1">
      <c r="A19" s="57" t="s">
        <v>60</v>
      </c>
      <c r="B19" s="58">
        <f t="shared" ref="B19:B24" si="6">ROW()-17+1</f>
        <v>3</v>
      </c>
      <c r="C19" s="59" t="s">
        <v>155</v>
      </c>
      <c r="D19" s="60">
        <v>1.0</v>
      </c>
      <c r="E19" s="61" t="s">
        <v>29</v>
      </c>
      <c r="F19" s="62"/>
      <c r="G19" s="63"/>
      <c r="H19" s="63">
        <f t="shared" ref="H19:H24" si="7">IFERROR(G19*D19,0)</f>
        <v>0</v>
      </c>
      <c r="I19" s="63"/>
      <c r="J19" s="63">
        <f t="shared" ref="J19:J24" si="8">IFERROR(I19*D19,0)</f>
        <v>0</v>
      </c>
      <c r="K19" s="65">
        <f t="shared" ref="K19:K24" si="9">H19+J19</f>
        <v>0</v>
      </c>
      <c r="L19" s="66"/>
      <c r="M19" s="66"/>
      <c r="N19" s="244" t="s">
        <v>156</v>
      </c>
      <c r="O19" s="68"/>
    </row>
    <row r="20" ht="21.75" hidden="1" customHeight="1">
      <c r="A20" s="57" t="s">
        <v>60</v>
      </c>
      <c r="B20" s="31">
        <f t="shared" si="6"/>
        <v>4</v>
      </c>
      <c r="C20" s="32"/>
      <c r="D20" s="33"/>
      <c r="E20" s="34"/>
      <c r="F20" s="35"/>
      <c r="G20" s="36"/>
      <c r="H20" s="36">
        <f t="shared" si="7"/>
        <v>0</v>
      </c>
      <c r="I20" s="36"/>
      <c r="J20" s="36">
        <f t="shared" si="8"/>
        <v>0</v>
      </c>
      <c r="K20" s="38">
        <f t="shared" si="9"/>
        <v>0</v>
      </c>
      <c r="L20" s="39"/>
      <c r="M20" s="39"/>
      <c r="N20" s="45"/>
      <c r="O20" s="41"/>
    </row>
    <row r="21" ht="21.75" hidden="1" customHeight="1">
      <c r="A21" s="57" t="s">
        <v>60</v>
      </c>
      <c r="B21" s="58">
        <f t="shared" si="6"/>
        <v>5</v>
      </c>
      <c r="C21" s="59"/>
      <c r="D21" s="238"/>
      <c r="E21" s="61"/>
      <c r="F21" s="62"/>
      <c r="G21" s="63"/>
      <c r="H21" s="63">
        <f t="shared" si="7"/>
        <v>0</v>
      </c>
      <c r="I21" s="63"/>
      <c r="J21" s="63">
        <f t="shared" si="8"/>
        <v>0</v>
      </c>
      <c r="K21" s="65">
        <f t="shared" si="9"/>
        <v>0</v>
      </c>
      <c r="L21" s="66"/>
      <c r="M21" s="66"/>
      <c r="N21" s="67"/>
      <c r="O21" s="68"/>
    </row>
    <row r="22" ht="21.75" hidden="1" customHeight="1">
      <c r="A22" s="57" t="s">
        <v>60</v>
      </c>
      <c r="B22" s="31">
        <f t="shared" si="6"/>
        <v>6</v>
      </c>
      <c r="C22" s="87"/>
      <c r="D22" s="88"/>
      <c r="E22" s="39"/>
      <c r="F22" s="35"/>
      <c r="G22" s="36"/>
      <c r="H22" s="36">
        <f t="shared" si="7"/>
        <v>0</v>
      </c>
      <c r="I22" s="36"/>
      <c r="J22" s="36">
        <f t="shared" si="8"/>
        <v>0</v>
      </c>
      <c r="K22" s="38">
        <f t="shared" si="9"/>
        <v>0</v>
      </c>
      <c r="L22" s="39"/>
      <c r="M22" s="39"/>
      <c r="N22" s="45"/>
      <c r="O22" s="41"/>
    </row>
    <row r="23" ht="21.75" hidden="1" customHeight="1">
      <c r="A23" s="57" t="s">
        <v>60</v>
      </c>
      <c r="B23" s="58">
        <f t="shared" si="6"/>
        <v>7</v>
      </c>
      <c r="C23" s="239"/>
      <c r="D23" s="238"/>
      <c r="E23" s="66"/>
      <c r="F23" s="62"/>
      <c r="G23" s="63"/>
      <c r="H23" s="63">
        <f t="shared" si="7"/>
        <v>0</v>
      </c>
      <c r="I23" s="63"/>
      <c r="J23" s="63">
        <f t="shared" si="8"/>
        <v>0</v>
      </c>
      <c r="K23" s="65">
        <f t="shared" si="9"/>
        <v>0</v>
      </c>
      <c r="L23" s="66"/>
      <c r="M23" s="66"/>
      <c r="N23" s="67"/>
      <c r="O23" s="68"/>
    </row>
    <row r="24" ht="21.75" hidden="1" customHeight="1">
      <c r="A24" s="57" t="s">
        <v>60</v>
      </c>
      <c r="B24" s="31">
        <f t="shared" si="6"/>
        <v>8</v>
      </c>
      <c r="C24" s="87"/>
      <c r="D24" s="88"/>
      <c r="E24" s="39"/>
      <c r="F24" s="35"/>
      <c r="G24" s="36"/>
      <c r="H24" s="36">
        <f t="shared" si="7"/>
        <v>0</v>
      </c>
      <c r="I24" s="36"/>
      <c r="J24" s="36">
        <f t="shared" si="8"/>
        <v>0</v>
      </c>
      <c r="K24" s="38">
        <f t="shared" si="9"/>
        <v>0</v>
      </c>
      <c r="L24" s="39"/>
      <c r="M24" s="39"/>
      <c r="N24" s="45"/>
      <c r="O24" s="41"/>
    </row>
    <row r="25" ht="21.75" customHeight="1">
      <c r="A25" s="47" t="s">
        <v>67</v>
      </c>
      <c r="B25" s="48"/>
      <c r="C25" s="48"/>
      <c r="D25" s="48"/>
      <c r="E25" s="48"/>
      <c r="F25" s="49"/>
      <c r="G25" s="50"/>
      <c r="H25" s="51">
        <f>SUM(H19:H24)</f>
        <v>0</v>
      </c>
      <c r="I25" s="50"/>
      <c r="J25" s="51">
        <f t="shared" ref="J25:K25" si="10">SUM(J19:J24)</f>
        <v>0</v>
      </c>
      <c r="K25" s="52">
        <f t="shared" si="10"/>
        <v>0</v>
      </c>
      <c r="L25" s="50"/>
      <c r="M25" s="50"/>
      <c r="N25" s="50"/>
      <c r="O25" s="50"/>
    </row>
    <row r="26" ht="14.25" customHeight="1"/>
    <row r="27" ht="24.0" hidden="1" customHeight="1">
      <c r="A27" s="71"/>
      <c r="B27" s="6"/>
      <c r="C27" s="6"/>
      <c r="D27" s="6"/>
      <c r="E27" s="6"/>
      <c r="F27" s="12"/>
      <c r="G27" s="72" t="s">
        <v>26</v>
      </c>
      <c r="H27" s="6"/>
      <c r="I27" s="6"/>
      <c r="J27" s="12"/>
      <c r="K27" s="73">
        <f>SUM(K28:K33)</f>
        <v>0</v>
      </c>
      <c r="L27" s="74"/>
      <c r="M27" s="74"/>
      <c r="N27" s="74"/>
      <c r="O27" s="74"/>
    </row>
    <row r="28" ht="21.75" hidden="1" customHeight="1">
      <c r="A28" s="75" t="s">
        <v>69</v>
      </c>
      <c r="B28" s="76">
        <f t="shared" ref="B28:B33" si="11">ROW()-26+1</f>
        <v>3</v>
      </c>
      <c r="C28" s="77"/>
      <c r="D28" s="90"/>
      <c r="E28" s="79"/>
      <c r="F28" s="91"/>
      <c r="G28" s="82"/>
      <c r="H28" s="82">
        <f t="shared" ref="H28:H33" si="12">IFERROR(G28*D28,0)</f>
        <v>0</v>
      </c>
      <c r="I28" s="82"/>
      <c r="J28" s="82">
        <f t="shared" ref="J28:J33" si="13">IFERROR(I28*D28,0)</f>
        <v>0</v>
      </c>
      <c r="K28" s="83">
        <f t="shared" ref="K28:K33" si="14">H28+J28</f>
        <v>0</v>
      </c>
      <c r="L28" s="84"/>
      <c r="M28" s="84"/>
      <c r="N28" s="85"/>
      <c r="O28" s="86"/>
    </row>
    <row r="29" ht="21.75" hidden="1" customHeight="1">
      <c r="A29" s="75" t="s">
        <v>69</v>
      </c>
      <c r="B29" s="31">
        <f t="shared" si="11"/>
        <v>4</v>
      </c>
      <c r="C29" s="87"/>
      <c r="D29" s="88"/>
      <c r="E29" s="39"/>
      <c r="F29" s="35"/>
      <c r="G29" s="36"/>
      <c r="H29" s="36">
        <f t="shared" si="12"/>
        <v>0</v>
      </c>
      <c r="I29" s="36"/>
      <c r="J29" s="36">
        <f t="shared" si="13"/>
        <v>0</v>
      </c>
      <c r="K29" s="38">
        <f t="shared" si="14"/>
        <v>0</v>
      </c>
      <c r="L29" s="39"/>
      <c r="M29" s="39"/>
      <c r="N29" s="45"/>
      <c r="O29" s="41"/>
    </row>
    <row r="30" ht="21.75" hidden="1" customHeight="1">
      <c r="A30" s="75" t="s">
        <v>69</v>
      </c>
      <c r="B30" s="76">
        <f t="shared" si="11"/>
        <v>5</v>
      </c>
      <c r="C30" s="89"/>
      <c r="D30" s="90"/>
      <c r="E30" s="84"/>
      <c r="F30" s="91"/>
      <c r="G30" s="82"/>
      <c r="H30" s="82">
        <f t="shared" si="12"/>
        <v>0</v>
      </c>
      <c r="I30" s="82"/>
      <c r="J30" s="82">
        <f t="shared" si="13"/>
        <v>0</v>
      </c>
      <c r="K30" s="83">
        <f t="shared" si="14"/>
        <v>0</v>
      </c>
      <c r="L30" s="84"/>
      <c r="M30" s="84"/>
      <c r="N30" s="85"/>
      <c r="O30" s="86"/>
    </row>
    <row r="31" ht="21.75" hidden="1" customHeight="1">
      <c r="A31" s="75" t="s">
        <v>69</v>
      </c>
      <c r="B31" s="31">
        <f t="shared" si="11"/>
        <v>6</v>
      </c>
      <c r="C31" s="87"/>
      <c r="D31" s="88"/>
      <c r="E31" s="39"/>
      <c r="F31" s="35"/>
      <c r="G31" s="36"/>
      <c r="H31" s="36">
        <f t="shared" si="12"/>
        <v>0</v>
      </c>
      <c r="I31" s="36"/>
      <c r="J31" s="36">
        <f t="shared" si="13"/>
        <v>0</v>
      </c>
      <c r="K31" s="38">
        <f t="shared" si="14"/>
        <v>0</v>
      </c>
      <c r="L31" s="39"/>
      <c r="M31" s="39"/>
      <c r="N31" s="45"/>
      <c r="O31" s="41"/>
    </row>
    <row r="32" ht="21.75" hidden="1" customHeight="1">
      <c r="A32" s="75" t="s">
        <v>69</v>
      </c>
      <c r="B32" s="76">
        <f t="shared" si="11"/>
        <v>7</v>
      </c>
      <c r="C32" s="89"/>
      <c r="D32" s="90"/>
      <c r="E32" s="84"/>
      <c r="F32" s="91"/>
      <c r="G32" s="82"/>
      <c r="H32" s="82">
        <f t="shared" si="12"/>
        <v>0</v>
      </c>
      <c r="I32" s="82"/>
      <c r="J32" s="82">
        <f t="shared" si="13"/>
        <v>0</v>
      </c>
      <c r="K32" s="83">
        <f t="shared" si="14"/>
        <v>0</v>
      </c>
      <c r="L32" s="84"/>
      <c r="M32" s="84"/>
      <c r="N32" s="85"/>
      <c r="O32" s="86"/>
    </row>
    <row r="33" ht="21.75" hidden="1" customHeight="1">
      <c r="A33" s="75" t="s">
        <v>69</v>
      </c>
      <c r="B33" s="31">
        <f t="shared" si="11"/>
        <v>8</v>
      </c>
      <c r="C33" s="87"/>
      <c r="D33" s="88"/>
      <c r="E33" s="39"/>
      <c r="F33" s="35"/>
      <c r="G33" s="36"/>
      <c r="H33" s="36">
        <f t="shared" si="12"/>
        <v>0</v>
      </c>
      <c r="I33" s="36"/>
      <c r="J33" s="36">
        <f t="shared" si="13"/>
        <v>0</v>
      </c>
      <c r="K33" s="38">
        <f t="shared" si="14"/>
        <v>0</v>
      </c>
      <c r="L33" s="39"/>
      <c r="M33" s="39"/>
      <c r="N33" s="45"/>
      <c r="O33" s="41"/>
    </row>
    <row r="34" ht="21.75" hidden="1" customHeight="1">
      <c r="A34" s="47" t="s">
        <v>72</v>
      </c>
      <c r="B34" s="48"/>
      <c r="C34" s="48"/>
      <c r="D34" s="48"/>
      <c r="E34" s="48"/>
      <c r="F34" s="49"/>
      <c r="G34" s="50"/>
      <c r="H34" s="51">
        <f>SUM(H28:H33)</f>
        <v>0</v>
      </c>
      <c r="I34" s="50"/>
      <c r="J34" s="51">
        <f t="shared" ref="J34:K34" si="15">SUM(J28:J33)</f>
        <v>0</v>
      </c>
      <c r="K34" s="52">
        <f t="shared" si="15"/>
        <v>0</v>
      </c>
      <c r="L34" s="50"/>
      <c r="M34" s="50"/>
      <c r="N34" s="50"/>
      <c r="O34" s="50"/>
    </row>
    <row r="35" ht="14.25" hidden="1" customHeight="1"/>
    <row r="36" ht="24.0" hidden="1" customHeight="1">
      <c r="A36" s="92"/>
      <c r="B36" s="6"/>
      <c r="C36" s="6"/>
      <c r="D36" s="6"/>
      <c r="E36" s="6"/>
      <c r="F36" s="12"/>
      <c r="G36" s="93" t="s">
        <v>26</v>
      </c>
      <c r="H36" s="6"/>
      <c r="I36" s="6"/>
      <c r="J36" s="12"/>
      <c r="K36" s="94">
        <f>SUM(K37:K42)</f>
        <v>0</v>
      </c>
      <c r="L36" s="95"/>
      <c r="M36" s="95"/>
      <c r="N36" s="95"/>
      <c r="O36" s="95"/>
    </row>
    <row r="37" ht="21.75" hidden="1" customHeight="1">
      <c r="A37" s="96" t="s">
        <v>74</v>
      </c>
      <c r="B37" s="97">
        <f t="shared" ref="B37:B42" si="16">ROW()-35+1</f>
        <v>3</v>
      </c>
      <c r="C37" s="98"/>
      <c r="D37" s="99"/>
      <c r="E37" s="100"/>
      <c r="F37" s="110"/>
      <c r="G37" s="103"/>
      <c r="H37" s="103">
        <f t="shared" ref="H37:H42" si="17">IFERROR(G37*D37,0)</f>
        <v>0</v>
      </c>
      <c r="I37" s="103"/>
      <c r="J37" s="103">
        <f t="shared" ref="J37:J42" si="18">IFERROR(I37*D37,0)</f>
        <v>0</v>
      </c>
      <c r="K37" s="104">
        <f t="shared" ref="K37:K42" si="19">H37+J37</f>
        <v>0</v>
      </c>
      <c r="L37" s="105"/>
      <c r="M37" s="105"/>
      <c r="N37" s="106"/>
      <c r="O37" s="107"/>
    </row>
    <row r="38" ht="21.75" hidden="1" customHeight="1">
      <c r="A38" s="96" t="s">
        <v>74</v>
      </c>
      <c r="B38" s="31">
        <f t="shared" si="16"/>
        <v>4</v>
      </c>
      <c r="C38" s="32"/>
      <c r="D38" s="33"/>
      <c r="E38" s="34"/>
      <c r="F38" s="35"/>
      <c r="G38" s="36"/>
      <c r="H38" s="36">
        <f t="shared" si="17"/>
        <v>0</v>
      </c>
      <c r="I38" s="36"/>
      <c r="J38" s="36">
        <f t="shared" si="18"/>
        <v>0</v>
      </c>
      <c r="K38" s="38">
        <f t="shared" si="19"/>
        <v>0</v>
      </c>
      <c r="L38" s="39"/>
      <c r="M38" s="39"/>
      <c r="N38" s="45"/>
      <c r="O38" s="41"/>
    </row>
    <row r="39" ht="21.75" hidden="1" customHeight="1">
      <c r="A39" s="96" t="s">
        <v>74</v>
      </c>
      <c r="B39" s="97">
        <f t="shared" si="16"/>
        <v>5</v>
      </c>
      <c r="C39" s="108"/>
      <c r="D39" s="109"/>
      <c r="E39" s="105"/>
      <c r="F39" s="110"/>
      <c r="G39" s="103"/>
      <c r="H39" s="103">
        <f t="shared" si="17"/>
        <v>0</v>
      </c>
      <c r="I39" s="103"/>
      <c r="J39" s="103">
        <f t="shared" si="18"/>
        <v>0</v>
      </c>
      <c r="K39" s="104">
        <f t="shared" si="19"/>
        <v>0</v>
      </c>
      <c r="L39" s="105"/>
      <c r="M39" s="105"/>
      <c r="N39" s="106"/>
      <c r="O39" s="107"/>
    </row>
    <row r="40" ht="21.75" hidden="1" customHeight="1">
      <c r="A40" s="96" t="s">
        <v>74</v>
      </c>
      <c r="B40" s="31">
        <f t="shared" si="16"/>
        <v>6</v>
      </c>
      <c r="C40" s="87"/>
      <c r="D40" s="88"/>
      <c r="E40" s="39"/>
      <c r="F40" s="35"/>
      <c r="G40" s="36"/>
      <c r="H40" s="36">
        <f t="shared" si="17"/>
        <v>0</v>
      </c>
      <c r="I40" s="36"/>
      <c r="J40" s="36">
        <f t="shared" si="18"/>
        <v>0</v>
      </c>
      <c r="K40" s="38">
        <f t="shared" si="19"/>
        <v>0</v>
      </c>
      <c r="L40" s="39"/>
      <c r="M40" s="39"/>
      <c r="N40" s="45"/>
      <c r="O40" s="41"/>
    </row>
    <row r="41" ht="21.75" hidden="1" customHeight="1">
      <c r="A41" s="96" t="s">
        <v>74</v>
      </c>
      <c r="B41" s="97">
        <f t="shared" si="16"/>
        <v>7</v>
      </c>
      <c r="C41" s="108"/>
      <c r="D41" s="109"/>
      <c r="E41" s="105"/>
      <c r="F41" s="110"/>
      <c r="G41" s="103"/>
      <c r="H41" s="103">
        <f t="shared" si="17"/>
        <v>0</v>
      </c>
      <c r="I41" s="103"/>
      <c r="J41" s="103">
        <f t="shared" si="18"/>
        <v>0</v>
      </c>
      <c r="K41" s="104">
        <f t="shared" si="19"/>
        <v>0</v>
      </c>
      <c r="L41" s="105"/>
      <c r="M41" s="105"/>
      <c r="N41" s="106"/>
      <c r="O41" s="107"/>
    </row>
    <row r="42" ht="21.75" hidden="1" customHeight="1">
      <c r="A42" s="96" t="s">
        <v>74</v>
      </c>
      <c r="B42" s="31">
        <f t="shared" si="16"/>
        <v>8</v>
      </c>
      <c r="C42" s="87"/>
      <c r="D42" s="88"/>
      <c r="E42" s="39"/>
      <c r="F42" s="35"/>
      <c r="G42" s="36"/>
      <c r="H42" s="36">
        <f t="shared" si="17"/>
        <v>0</v>
      </c>
      <c r="I42" s="36"/>
      <c r="J42" s="36">
        <f t="shared" si="18"/>
        <v>0</v>
      </c>
      <c r="K42" s="38">
        <f t="shared" si="19"/>
        <v>0</v>
      </c>
      <c r="L42" s="39"/>
      <c r="M42" s="39"/>
      <c r="N42" s="45"/>
      <c r="O42" s="41"/>
    </row>
    <row r="43" ht="21.75" hidden="1" customHeight="1">
      <c r="A43" s="47" t="s">
        <v>77</v>
      </c>
      <c r="B43" s="48"/>
      <c r="C43" s="48"/>
      <c r="D43" s="48"/>
      <c r="E43" s="48"/>
      <c r="F43" s="49"/>
      <c r="G43" s="50"/>
      <c r="H43" s="51">
        <f>SUM(H37:H42)</f>
        <v>0</v>
      </c>
      <c r="I43" s="50"/>
      <c r="J43" s="51">
        <f t="shared" ref="J43:K43" si="20">SUM(J37:J42)</f>
        <v>0</v>
      </c>
      <c r="K43" s="52">
        <f t="shared" si="20"/>
        <v>0</v>
      </c>
      <c r="L43" s="50"/>
      <c r="M43" s="50"/>
      <c r="N43" s="50"/>
      <c r="O43" s="50"/>
    </row>
    <row r="44" ht="14.25" hidden="1" customHeight="1"/>
    <row r="45" ht="24.0" hidden="1" customHeight="1">
      <c r="A45" s="111"/>
      <c r="B45" s="6"/>
      <c r="C45" s="6"/>
      <c r="D45" s="6"/>
      <c r="E45" s="6"/>
      <c r="F45" s="12"/>
      <c r="G45" s="112" t="s">
        <v>26</v>
      </c>
      <c r="H45" s="6"/>
      <c r="I45" s="6"/>
      <c r="J45" s="12"/>
      <c r="K45" s="113">
        <f>SUM(K46:K51)</f>
        <v>0</v>
      </c>
      <c r="L45" s="114"/>
      <c r="M45" s="114"/>
      <c r="N45" s="114"/>
      <c r="O45" s="114"/>
    </row>
    <row r="46" ht="21.75" hidden="1" customHeight="1">
      <c r="A46" s="115" t="s">
        <v>79</v>
      </c>
      <c r="B46" s="116">
        <f t="shared" ref="B46:B51" si="21">ROW()-44+1</f>
        <v>3</v>
      </c>
      <c r="C46" s="117"/>
      <c r="D46" s="127"/>
      <c r="E46" s="119"/>
      <c r="F46" s="128"/>
      <c r="G46" s="121"/>
      <c r="H46" s="121">
        <f t="shared" ref="H46:H51" si="22">IFERROR(G46*D46,0)</f>
        <v>0</v>
      </c>
      <c r="I46" s="121"/>
      <c r="J46" s="121">
        <f t="shared" ref="J46:J51" si="23">IFERROR(I46*D46,0)</f>
        <v>0</v>
      </c>
      <c r="K46" s="122">
        <f t="shared" ref="K46:K51" si="24">H46+J46</f>
        <v>0</v>
      </c>
      <c r="L46" s="123"/>
      <c r="M46" s="123"/>
      <c r="N46" s="124"/>
      <c r="O46" s="125"/>
    </row>
    <row r="47" ht="21.75" hidden="1" customHeight="1">
      <c r="A47" s="115" t="s">
        <v>79</v>
      </c>
      <c r="B47" s="31">
        <f t="shared" si="21"/>
        <v>4</v>
      </c>
      <c r="C47" s="87"/>
      <c r="D47" s="88"/>
      <c r="E47" s="39"/>
      <c r="F47" s="35"/>
      <c r="G47" s="36"/>
      <c r="H47" s="36">
        <f t="shared" si="22"/>
        <v>0</v>
      </c>
      <c r="I47" s="36"/>
      <c r="J47" s="36">
        <f t="shared" si="23"/>
        <v>0</v>
      </c>
      <c r="K47" s="38">
        <f t="shared" si="24"/>
        <v>0</v>
      </c>
      <c r="L47" s="39"/>
      <c r="M47" s="39"/>
      <c r="N47" s="45"/>
      <c r="O47" s="41"/>
    </row>
    <row r="48" ht="21.75" hidden="1" customHeight="1">
      <c r="A48" s="115" t="s">
        <v>79</v>
      </c>
      <c r="B48" s="116">
        <f t="shared" si="21"/>
        <v>5</v>
      </c>
      <c r="C48" s="126"/>
      <c r="D48" s="127"/>
      <c r="E48" s="123"/>
      <c r="F48" s="128"/>
      <c r="G48" s="121"/>
      <c r="H48" s="121">
        <f t="shared" si="22"/>
        <v>0</v>
      </c>
      <c r="I48" s="121"/>
      <c r="J48" s="121">
        <f t="shared" si="23"/>
        <v>0</v>
      </c>
      <c r="K48" s="122">
        <f t="shared" si="24"/>
        <v>0</v>
      </c>
      <c r="L48" s="123"/>
      <c r="M48" s="123"/>
      <c r="N48" s="124"/>
      <c r="O48" s="125"/>
    </row>
    <row r="49" ht="21.75" hidden="1" customHeight="1">
      <c r="A49" s="115" t="s">
        <v>79</v>
      </c>
      <c r="B49" s="31">
        <f t="shared" si="21"/>
        <v>6</v>
      </c>
      <c r="C49" s="87"/>
      <c r="D49" s="88"/>
      <c r="E49" s="39"/>
      <c r="F49" s="35"/>
      <c r="G49" s="36"/>
      <c r="H49" s="36">
        <f t="shared" si="22"/>
        <v>0</v>
      </c>
      <c r="I49" s="36"/>
      <c r="J49" s="36">
        <f t="shared" si="23"/>
        <v>0</v>
      </c>
      <c r="K49" s="38">
        <f t="shared" si="24"/>
        <v>0</v>
      </c>
      <c r="L49" s="39"/>
      <c r="M49" s="39"/>
      <c r="N49" s="45"/>
      <c r="O49" s="41"/>
    </row>
    <row r="50" ht="21.75" hidden="1" customHeight="1">
      <c r="A50" s="115" t="s">
        <v>79</v>
      </c>
      <c r="B50" s="116">
        <f t="shared" si="21"/>
        <v>7</v>
      </c>
      <c r="C50" s="126"/>
      <c r="D50" s="127"/>
      <c r="E50" s="123"/>
      <c r="F50" s="128"/>
      <c r="G50" s="121"/>
      <c r="H50" s="121">
        <f t="shared" si="22"/>
        <v>0</v>
      </c>
      <c r="I50" s="121"/>
      <c r="J50" s="121">
        <f t="shared" si="23"/>
        <v>0</v>
      </c>
      <c r="K50" s="122">
        <f t="shared" si="24"/>
        <v>0</v>
      </c>
      <c r="L50" s="123"/>
      <c r="M50" s="123"/>
      <c r="N50" s="124"/>
      <c r="O50" s="125"/>
    </row>
    <row r="51" ht="21.75" hidden="1" customHeight="1">
      <c r="A51" s="115" t="s">
        <v>79</v>
      </c>
      <c r="B51" s="31">
        <f t="shared" si="21"/>
        <v>8</v>
      </c>
      <c r="C51" s="87"/>
      <c r="D51" s="88"/>
      <c r="E51" s="39"/>
      <c r="F51" s="35"/>
      <c r="G51" s="36"/>
      <c r="H51" s="36">
        <f t="shared" si="22"/>
        <v>0</v>
      </c>
      <c r="I51" s="36"/>
      <c r="J51" s="36">
        <f t="shared" si="23"/>
        <v>0</v>
      </c>
      <c r="K51" s="38">
        <f t="shared" si="24"/>
        <v>0</v>
      </c>
      <c r="L51" s="39"/>
      <c r="M51" s="39"/>
      <c r="N51" s="45"/>
      <c r="O51" s="41"/>
    </row>
    <row r="52" ht="21.75" hidden="1" customHeight="1">
      <c r="A52" s="47" t="s">
        <v>81</v>
      </c>
      <c r="B52" s="48"/>
      <c r="C52" s="48"/>
      <c r="D52" s="48"/>
      <c r="E52" s="48"/>
      <c r="F52" s="49"/>
      <c r="G52" s="50"/>
      <c r="H52" s="51">
        <f>SUM(H46:H51)</f>
        <v>0</v>
      </c>
      <c r="I52" s="50"/>
      <c r="J52" s="51">
        <f t="shared" ref="J52:K52" si="25">SUM(J46:J51)</f>
        <v>0</v>
      </c>
      <c r="K52" s="52">
        <f t="shared" si="25"/>
        <v>0</v>
      </c>
      <c r="L52" s="50"/>
      <c r="M52" s="50"/>
      <c r="N52" s="50"/>
      <c r="O52" s="50"/>
    </row>
    <row r="53" ht="14.25" hidden="1" customHeight="1"/>
    <row r="54" ht="24.0" hidden="1" customHeight="1">
      <c r="A54" s="129"/>
      <c r="B54" s="6"/>
      <c r="C54" s="6"/>
      <c r="D54" s="6"/>
      <c r="E54" s="6"/>
      <c r="F54" s="12"/>
      <c r="G54" s="130" t="s">
        <v>26</v>
      </c>
      <c r="H54" s="6"/>
      <c r="I54" s="6"/>
      <c r="J54" s="12"/>
      <c r="K54" s="131">
        <f>SUM(K55:K60)</f>
        <v>0</v>
      </c>
      <c r="L54" s="132"/>
      <c r="M54" s="132"/>
      <c r="N54" s="132"/>
      <c r="O54" s="132"/>
    </row>
    <row r="55" ht="21.75" hidden="1" customHeight="1">
      <c r="A55" s="133" t="s">
        <v>83</v>
      </c>
      <c r="B55" s="134">
        <f t="shared" ref="B55:B60" si="26">ROW()-53+1</f>
        <v>3</v>
      </c>
      <c r="C55" s="135"/>
      <c r="D55" s="136"/>
      <c r="E55" s="137"/>
      <c r="F55" s="138"/>
      <c r="G55" s="139"/>
      <c r="H55" s="139">
        <f t="shared" ref="H55:H60" si="27">IFERROR(G55*D55,0)</f>
        <v>0</v>
      </c>
      <c r="I55" s="139"/>
      <c r="J55" s="139">
        <f t="shared" ref="J55:J60" si="28">IFERROR(I55*D55,0)</f>
        <v>0</v>
      </c>
      <c r="K55" s="141">
        <f t="shared" ref="K55:K60" si="29">H55+J55</f>
        <v>0</v>
      </c>
      <c r="L55" s="142"/>
      <c r="M55" s="142"/>
      <c r="N55" s="147"/>
      <c r="O55" s="144"/>
    </row>
    <row r="56" ht="21.75" hidden="1" customHeight="1">
      <c r="A56" s="133" t="s">
        <v>83</v>
      </c>
      <c r="B56" s="31">
        <f t="shared" si="26"/>
        <v>4</v>
      </c>
      <c r="C56" s="32"/>
      <c r="D56" s="33"/>
      <c r="E56" s="34"/>
      <c r="F56" s="35"/>
      <c r="G56" s="36"/>
      <c r="H56" s="36">
        <f t="shared" si="27"/>
        <v>0</v>
      </c>
      <c r="I56" s="36"/>
      <c r="J56" s="36">
        <f t="shared" si="28"/>
        <v>0</v>
      </c>
      <c r="K56" s="38">
        <f t="shared" si="29"/>
        <v>0</v>
      </c>
      <c r="L56" s="39"/>
      <c r="M56" s="39"/>
      <c r="N56" s="45"/>
      <c r="O56" s="41"/>
    </row>
    <row r="57" ht="21.75" hidden="1" customHeight="1">
      <c r="A57" s="133" t="s">
        <v>83</v>
      </c>
      <c r="B57" s="134">
        <f t="shared" si="26"/>
        <v>5</v>
      </c>
      <c r="C57" s="135"/>
      <c r="D57" s="136"/>
      <c r="E57" s="137"/>
      <c r="F57" s="138"/>
      <c r="G57" s="139"/>
      <c r="H57" s="139">
        <f t="shared" si="27"/>
        <v>0</v>
      </c>
      <c r="I57" s="139"/>
      <c r="J57" s="139">
        <f t="shared" si="28"/>
        <v>0</v>
      </c>
      <c r="K57" s="141">
        <f t="shared" si="29"/>
        <v>0</v>
      </c>
      <c r="L57" s="142"/>
      <c r="M57" s="142"/>
      <c r="N57" s="147"/>
      <c r="O57" s="144"/>
    </row>
    <row r="58" ht="21.75" hidden="1" customHeight="1">
      <c r="A58" s="133" t="s">
        <v>83</v>
      </c>
      <c r="B58" s="31">
        <f t="shared" si="26"/>
        <v>6</v>
      </c>
      <c r="C58" s="32"/>
      <c r="D58" s="88"/>
      <c r="E58" s="34"/>
      <c r="F58" s="35"/>
      <c r="G58" s="36"/>
      <c r="H58" s="36">
        <f t="shared" si="27"/>
        <v>0</v>
      </c>
      <c r="I58" s="36"/>
      <c r="J58" s="36">
        <f t="shared" si="28"/>
        <v>0</v>
      </c>
      <c r="K58" s="38">
        <f t="shared" si="29"/>
        <v>0</v>
      </c>
      <c r="L58" s="39"/>
      <c r="M58" s="39"/>
      <c r="N58" s="45"/>
      <c r="O58" s="41"/>
    </row>
    <row r="59" ht="21.75" hidden="1" customHeight="1">
      <c r="A59" s="133" t="s">
        <v>83</v>
      </c>
      <c r="B59" s="134">
        <f t="shared" si="26"/>
        <v>7</v>
      </c>
      <c r="C59" s="240"/>
      <c r="D59" s="241"/>
      <c r="E59" s="142"/>
      <c r="F59" s="138"/>
      <c r="G59" s="139"/>
      <c r="H59" s="139">
        <f t="shared" si="27"/>
        <v>0</v>
      </c>
      <c r="I59" s="139"/>
      <c r="J59" s="139">
        <f t="shared" si="28"/>
        <v>0</v>
      </c>
      <c r="K59" s="141">
        <f t="shared" si="29"/>
        <v>0</v>
      </c>
      <c r="L59" s="142"/>
      <c r="M59" s="142"/>
      <c r="N59" s="147"/>
      <c r="O59" s="144"/>
    </row>
    <row r="60" ht="21.75" hidden="1" customHeight="1">
      <c r="A60" s="133" t="s">
        <v>83</v>
      </c>
      <c r="B60" s="31">
        <f t="shared" si="26"/>
        <v>8</v>
      </c>
      <c r="C60" s="87"/>
      <c r="D60" s="88"/>
      <c r="E60" s="39"/>
      <c r="F60" s="35"/>
      <c r="G60" s="36"/>
      <c r="H60" s="36">
        <f t="shared" si="27"/>
        <v>0</v>
      </c>
      <c r="I60" s="36"/>
      <c r="J60" s="36">
        <f t="shared" si="28"/>
        <v>0</v>
      </c>
      <c r="K60" s="38">
        <f t="shared" si="29"/>
        <v>0</v>
      </c>
      <c r="L60" s="39"/>
      <c r="M60" s="39"/>
      <c r="N60" s="45"/>
      <c r="O60" s="41"/>
    </row>
    <row r="61" ht="21.75" hidden="1" customHeight="1">
      <c r="A61" s="47" t="s">
        <v>97</v>
      </c>
      <c r="B61" s="48"/>
      <c r="C61" s="48"/>
      <c r="D61" s="48"/>
      <c r="E61" s="48"/>
      <c r="F61" s="49"/>
      <c r="G61" s="50"/>
      <c r="H61" s="51">
        <f>SUM(H55:H60)</f>
        <v>0</v>
      </c>
      <c r="I61" s="50"/>
      <c r="J61" s="51">
        <f t="shared" ref="J61:K61" si="30">SUM(J55:J60)</f>
        <v>0</v>
      </c>
      <c r="K61" s="52">
        <f t="shared" si="30"/>
        <v>0</v>
      </c>
      <c r="L61" s="50"/>
      <c r="M61" s="50"/>
      <c r="N61" s="50"/>
      <c r="O61" s="50"/>
    </row>
    <row r="62" ht="14.25" hidden="1" customHeight="1"/>
    <row r="63" ht="24.0" hidden="1" customHeight="1">
      <c r="A63" s="149"/>
      <c r="B63" s="6"/>
      <c r="C63" s="6"/>
      <c r="D63" s="6"/>
      <c r="E63" s="6"/>
      <c r="F63" s="12"/>
      <c r="G63" s="150" t="s">
        <v>26</v>
      </c>
      <c r="H63" s="6"/>
      <c r="I63" s="6"/>
      <c r="J63" s="12"/>
      <c r="K63" s="151">
        <f>SUM(K64:K69)</f>
        <v>0</v>
      </c>
      <c r="L63" s="152"/>
      <c r="M63" s="152"/>
      <c r="N63" s="152"/>
      <c r="O63" s="152"/>
    </row>
    <row r="64" ht="21.75" hidden="1" customHeight="1">
      <c r="A64" s="153" t="s">
        <v>99</v>
      </c>
      <c r="B64" s="154">
        <f t="shared" ref="B64:B69" si="31">ROW()-62+1</f>
        <v>3</v>
      </c>
      <c r="C64" s="155"/>
      <c r="D64" s="156"/>
      <c r="E64" s="157"/>
      <c r="F64" s="167"/>
      <c r="G64" s="160"/>
      <c r="H64" s="160">
        <f t="shared" ref="H64:H69" si="32">IFERROR(G64*D64,0)</f>
        <v>0</v>
      </c>
      <c r="I64" s="160"/>
      <c r="J64" s="160">
        <f t="shared" ref="J64:J69" si="33">IFERROR(I64*D64,0)</f>
        <v>0</v>
      </c>
      <c r="K64" s="161">
        <f t="shared" ref="K64:K69" si="34">H64+J64</f>
        <v>0</v>
      </c>
      <c r="L64" s="162"/>
      <c r="M64" s="162"/>
      <c r="N64" s="163"/>
      <c r="O64" s="164"/>
    </row>
    <row r="65" ht="21.75" hidden="1" customHeight="1">
      <c r="A65" s="153" t="s">
        <v>99</v>
      </c>
      <c r="B65" s="31">
        <f t="shared" si="31"/>
        <v>4</v>
      </c>
      <c r="C65" s="87"/>
      <c r="D65" s="88"/>
      <c r="E65" s="39"/>
      <c r="F65" s="35"/>
      <c r="G65" s="36"/>
      <c r="H65" s="36">
        <f t="shared" si="32"/>
        <v>0</v>
      </c>
      <c r="I65" s="36"/>
      <c r="J65" s="36">
        <f t="shared" si="33"/>
        <v>0</v>
      </c>
      <c r="K65" s="38">
        <f t="shared" si="34"/>
        <v>0</v>
      </c>
      <c r="L65" s="39"/>
      <c r="M65" s="39"/>
      <c r="N65" s="45"/>
      <c r="O65" s="41"/>
    </row>
    <row r="66" ht="21.75" hidden="1" customHeight="1">
      <c r="A66" s="153" t="s">
        <v>99</v>
      </c>
      <c r="B66" s="154">
        <f t="shared" si="31"/>
        <v>5</v>
      </c>
      <c r="C66" s="165"/>
      <c r="D66" s="166"/>
      <c r="E66" s="162"/>
      <c r="F66" s="167"/>
      <c r="G66" s="160"/>
      <c r="H66" s="160">
        <f t="shared" si="32"/>
        <v>0</v>
      </c>
      <c r="I66" s="160"/>
      <c r="J66" s="160">
        <f t="shared" si="33"/>
        <v>0</v>
      </c>
      <c r="K66" s="161">
        <f t="shared" si="34"/>
        <v>0</v>
      </c>
      <c r="L66" s="162"/>
      <c r="M66" s="162"/>
      <c r="N66" s="163"/>
      <c r="O66" s="164"/>
    </row>
    <row r="67" ht="21.75" hidden="1" customHeight="1">
      <c r="A67" s="153" t="s">
        <v>99</v>
      </c>
      <c r="B67" s="31">
        <f t="shared" si="31"/>
        <v>6</v>
      </c>
      <c r="C67" s="87"/>
      <c r="D67" s="88"/>
      <c r="E67" s="39"/>
      <c r="F67" s="35"/>
      <c r="G67" s="36"/>
      <c r="H67" s="36">
        <f t="shared" si="32"/>
        <v>0</v>
      </c>
      <c r="I67" s="36"/>
      <c r="J67" s="36">
        <f t="shared" si="33"/>
        <v>0</v>
      </c>
      <c r="K67" s="38">
        <f t="shared" si="34"/>
        <v>0</v>
      </c>
      <c r="L67" s="39"/>
      <c r="M67" s="39"/>
      <c r="N67" s="45"/>
      <c r="O67" s="41"/>
    </row>
    <row r="68" ht="21.75" hidden="1" customHeight="1">
      <c r="A68" s="153" t="s">
        <v>99</v>
      </c>
      <c r="B68" s="154">
        <f t="shared" si="31"/>
        <v>7</v>
      </c>
      <c r="C68" s="165"/>
      <c r="D68" s="166"/>
      <c r="E68" s="162"/>
      <c r="F68" s="167"/>
      <c r="G68" s="160"/>
      <c r="H68" s="160">
        <f t="shared" si="32"/>
        <v>0</v>
      </c>
      <c r="I68" s="160"/>
      <c r="J68" s="160">
        <f t="shared" si="33"/>
        <v>0</v>
      </c>
      <c r="K68" s="161">
        <f t="shared" si="34"/>
        <v>0</v>
      </c>
      <c r="L68" s="162"/>
      <c r="M68" s="162"/>
      <c r="N68" s="163"/>
      <c r="O68" s="164"/>
    </row>
    <row r="69" ht="21.75" hidden="1" customHeight="1">
      <c r="A69" s="153" t="s">
        <v>99</v>
      </c>
      <c r="B69" s="31">
        <f t="shared" si="31"/>
        <v>8</v>
      </c>
      <c r="C69" s="87"/>
      <c r="D69" s="88"/>
      <c r="E69" s="39"/>
      <c r="F69" s="35"/>
      <c r="G69" s="36"/>
      <c r="H69" s="36">
        <f t="shared" si="32"/>
        <v>0</v>
      </c>
      <c r="I69" s="36"/>
      <c r="J69" s="36">
        <f t="shared" si="33"/>
        <v>0</v>
      </c>
      <c r="K69" s="38">
        <f t="shared" si="34"/>
        <v>0</v>
      </c>
      <c r="L69" s="39"/>
      <c r="M69" s="39"/>
      <c r="N69" s="45"/>
      <c r="O69" s="41"/>
    </row>
    <row r="70" ht="21.75" hidden="1" customHeight="1">
      <c r="A70" s="47" t="s">
        <v>102</v>
      </c>
      <c r="B70" s="48"/>
      <c r="C70" s="48"/>
      <c r="D70" s="48"/>
      <c r="E70" s="48"/>
      <c r="F70" s="49"/>
      <c r="G70" s="50"/>
      <c r="H70" s="51">
        <f>SUM(H64:H69)</f>
        <v>0</v>
      </c>
      <c r="I70" s="50"/>
      <c r="J70" s="51">
        <f t="shared" ref="J70:K70" si="35">SUM(J64:J69)</f>
        <v>0</v>
      </c>
      <c r="K70" s="52">
        <f t="shared" si="35"/>
        <v>0</v>
      </c>
      <c r="L70" s="50"/>
      <c r="M70" s="50"/>
      <c r="N70" s="50"/>
      <c r="O70" s="50"/>
    </row>
    <row r="71" ht="14.25" hidden="1" customHeight="1"/>
    <row r="72" ht="24.0" hidden="1" customHeight="1">
      <c r="A72" s="168"/>
      <c r="B72" s="6"/>
      <c r="C72" s="6"/>
      <c r="D72" s="6"/>
      <c r="E72" s="6"/>
      <c r="F72" s="12"/>
      <c r="G72" s="169" t="s">
        <v>26</v>
      </c>
      <c r="H72" s="6"/>
      <c r="I72" s="6"/>
      <c r="J72" s="12"/>
      <c r="K72" s="170">
        <f>SUM(K73:K78)</f>
        <v>0</v>
      </c>
      <c r="L72" s="171"/>
      <c r="M72" s="171"/>
      <c r="N72" s="171"/>
      <c r="O72" s="171"/>
    </row>
    <row r="73" ht="21.75" hidden="1" customHeight="1">
      <c r="A73" s="172"/>
      <c r="B73" s="173"/>
      <c r="C73" s="174"/>
      <c r="D73" s="175"/>
      <c r="E73" s="176"/>
      <c r="F73" s="186"/>
      <c r="G73" s="179"/>
      <c r="H73" s="179">
        <f t="shared" ref="H73:H78" si="36">IFERROR(G73*D73,0)</f>
        <v>0</v>
      </c>
      <c r="I73" s="179"/>
      <c r="J73" s="179">
        <f t="shared" ref="J73:J78" si="37">IFERROR(I73*D73,0)</f>
        <v>0</v>
      </c>
      <c r="K73" s="180">
        <f t="shared" ref="K73:K78" si="38">H73+J73</f>
        <v>0</v>
      </c>
      <c r="L73" s="181"/>
      <c r="M73" s="181"/>
      <c r="N73" s="182"/>
      <c r="O73" s="183"/>
    </row>
    <row r="74" ht="21.75" hidden="1" customHeight="1">
      <c r="A74" s="172" t="s">
        <v>104</v>
      </c>
      <c r="B74" s="31">
        <f t="shared" ref="B74:B78" si="39">ROW()-71+1</f>
        <v>4</v>
      </c>
      <c r="C74" s="87"/>
      <c r="D74" s="88"/>
      <c r="E74" s="39"/>
      <c r="F74" s="35"/>
      <c r="G74" s="36"/>
      <c r="H74" s="36">
        <f t="shared" si="36"/>
        <v>0</v>
      </c>
      <c r="I74" s="36"/>
      <c r="J74" s="36">
        <f t="shared" si="37"/>
        <v>0</v>
      </c>
      <c r="K74" s="38">
        <f t="shared" si="38"/>
        <v>0</v>
      </c>
      <c r="L74" s="39"/>
      <c r="M74" s="39"/>
      <c r="N74" s="45"/>
      <c r="O74" s="41"/>
    </row>
    <row r="75" ht="21.75" hidden="1" customHeight="1">
      <c r="A75" s="172" t="s">
        <v>104</v>
      </c>
      <c r="B75" s="173">
        <f t="shared" si="39"/>
        <v>5</v>
      </c>
      <c r="C75" s="184"/>
      <c r="D75" s="185"/>
      <c r="E75" s="181"/>
      <c r="F75" s="186"/>
      <c r="G75" s="179"/>
      <c r="H75" s="179">
        <f t="shared" si="36"/>
        <v>0</v>
      </c>
      <c r="I75" s="179"/>
      <c r="J75" s="179">
        <f t="shared" si="37"/>
        <v>0</v>
      </c>
      <c r="K75" s="180">
        <f t="shared" si="38"/>
        <v>0</v>
      </c>
      <c r="L75" s="181"/>
      <c r="M75" s="181"/>
      <c r="N75" s="182"/>
      <c r="O75" s="183"/>
    </row>
    <row r="76" ht="21.75" hidden="1" customHeight="1">
      <c r="A76" s="172" t="s">
        <v>104</v>
      </c>
      <c r="B76" s="31">
        <f t="shared" si="39"/>
        <v>6</v>
      </c>
      <c r="C76" s="87"/>
      <c r="D76" s="88"/>
      <c r="E76" s="39"/>
      <c r="F76" s="35"/>
      <c r="G76" s="36"/>
      <c r="H76" s="36">
        <f t="shared" si="36"/>
        <v>0</v>
      </c>
      <c r="I76" s="36"/>
      <c r="J76" s="36">
        <f t="shared" si="37"/>
        <v>0</v>
      </c>
      <c r="K76" s="38">
        <f t="shared" si="38"/>
        <v>0</v>
      </c>
      <c r="L76" s="39"/>
      <c r="M76" s="39"/>
      <c r="N76" s="45"/>
      <c r="O76" s="41"/>
    </row>
    <row r="77" ht="21.75" hidden="1" customHeight="1">
      <c r="A77" s="172" t="s">
        <v>104</v>
      </c>
      <c r="B77" s="173">
        <f t="shared" si="39"/>
        <v>7</v>
      </c>
      <c r="C77" s="184"/>
      <c r="D77" s="185"/>
      <c r="E77" s="181"/>
      <c r="F77" s="186"/>
      <c r="G77" s="179"/>
      <c r="H77" s="179">
        <f t="shared" si="36"/>
        <v>0</v>
      </c>
      <c r="I77" s="179"/>
      <c r="J77" s="179">
        <f t="shared" si="37"/>
        <v>0</v>
      </c>
      <c r="K77" s="180">
        <f t="shared" si="38"/>
        <v>0</v>
      </c>
      <c r="L77" s="181"/>
      <c r="M77" s="181"/>
      <c r="N77" s="182"/>
      <c r="O77" s="183"/>
    </row>
    <row r="78" ht="21.75" hidden="1" customHeight="1">
      <c r="A78" s="172" t="s">
        <v>104</v>
      </c>
      <c r="B78" s="31">
        <f t="shared" si="39"/>
        <v>8</v>
      </c>
      <c r="C78" s="87"/>
      <c r="D78" s="88"/>
      <c r="E78" s="39"/>
      <c r="F78" s="35"/>
      <c r="G78" s="36"/>
      <c r="H78" s="36">
        <f t="shared" si="36"/>
        <v>0</v>
      </c>
      <c r="I78" s="36"/>
      <c r="J78" s="36">
        <f t="shared" si="37"/>
        <v>0</v>
      </c>
      <c r="K78" s="38">
        <f t="shared" si="38"/>
        <v>0</v>
      </c>
      <c r="L78" s="39"/>
      <c r="M78" s="39"/>
      <c r="N78" s="45"/>
      <c r="O78" s="41"/>
    </row>
    <row r="79" ht="21.75" hidden="1" customHeight="1">
      <c r="A79" s="47" t="s">
        <v>107</v>
      </c>
      <c r="B79" s="48"/>
      <c r="C79" s="48"/>
      <c r="D79" s="48"/>
      <c r="E79" s="48"/>
      <c r="F79" s="49"/>
      <c r="G79" s="50"/>
      <c r="H79" s="51">
        <f>SUM(H73:H78)</f>
        <v>0</v>
      </c>
      <c r="I79" s="50"/>
      <c r="J79" s="51">
        <f t="shared" ref="J79:K79" si="40">SUM(J73:J78)</f>
        <v>0</v>
      </c>
      <c r="K79" s="52">
        <f t="shared" si="40"/>
        <v>0</v>
      </c>
      <c r="L79" s="50"/>
      <c r="M79" s="50"/>
      <c r="N79" s="50"/>
      <c r="O79" s="50"/>
    </row>
    <row r="80" ht="14.25" hidden="1" customHeight="1"/>
    <row r="81" ht="24.0" hidden="1" customHeight="1">
      <c r="A81" s="187" t="s">
        <v>108</v>
      </c>
      <c r="B81" s="6"/>
      <c r="C81" s="6"/>
      <c r="D81" s="6"/>
      <c r="E81" s="6"/>
      <c r="F81" s="12"/>
      <c r="G81" s="188" t="s">
        <v>26</v>
      </c>
      <c r="H81" s="6"/>
      <c r="I81" s="6"/>
      <c r="J81" s="12"/>
      <c r="K81" s="189">
        <f>SUM(K82:K87)</f>
        <v>0</v>
      </c>
      <c r="L81" s="190"/>
      <c r="M81" s="190"/>
      <c r="N81" s="190"/>
      <c r="O81" s="190"/>
    </row>
    <row r="82" ht="21.75" hidden="1" customHeight="1">
      <c r="A82" s="191" t="s">
        <v>109</v>
      </c>
      <c r="B82" s="192">
        <f t="shared" ref="B82:B87" si="41">ROW()-80+1</f>
        <v>3</v>
      </c>
      <c r="C82" s="193"/>
      <c r="D82" s="194"/>
      <c r="E82" s="195"/>
      <c r="F82" s="196"/>
      <c r="G82" s="197"/>
      <c r="H82" s="197">
        <f t="shared" ref="H82:H87" si="42">IFERROR(G82*D82,0)</f>
        <v>0</v>
      </c>
      <c r="I82" s="197"/>
      <c r="J82" s="197">
        <f t="shared" ref="J82:J87" si="43">IFERROR(I82*D82,0)</f>
        <v>0</v>
      </c>
      <c r="K82" s="198">
        <f t="shared" ref="K82:K87" si="44">H82+J82</f>
        <v>0</v>
      </c>
      <c r="L82" s="195"/>
      <c r="M82" s="195"/>
      <c r="N82" s="199"/>
      <c r="O82" s="200"/>
    </row>
    <row r="83" ht="21.75" hidden="1" customHeight="1">
      <c r="A83" s="191" t="s">
        <v>109</v>
      </c>
      <c r="B83" s="31">
        <f t="shared" si="41"/>
        <v>4</v>
      </c>
      <c r="C83" s="87"/>
      <c r="D83" s="88"/>
      <c r="E83" s="39"/>
      <c r="F83" s="35"/>
      <c r="G83" s="36"/>
      <c r="H83" s="36">
        <f t="shared" si="42"/>
        <v>0</v>
      </c>
      <c r="I83" s="36"/>
      <c r="J83" s="36">
        <f t="shared" si="43"/>
        <v>0</v>
      </c>
      <c r="K83" s="38">
        <f t="shared" si="44"/>
        <v>0</v>
      </c>
      <c r="L83" s="39"/>
      <c r="M83" s="39"/>
      <c r="N83" s="45"/>
      <c r="O83" s="41"/>
    </row>
    <row r="84" ht="21.75" hidden="1" customHeight="1">
      <c r="A84" s="191" t="s">
        <v>109</v>
      </c>
      <c r="B84" s="192">
        <f t="shared" si="41"/>
        <v>5</v>
      </c>
      <c r="C84" s="193"/>
      <c r="D84" s="194"/>
      <c r="E84" s="195"/>
      <c r="F84" s="196"/>
      <c r="G84" s="197"/>
      <c r="H84" s="197">
        <f t="shared" si="42"/>
        <v>0</v>
      </c>
      <c r="I84" s="197"/>
      <c r="J84" s="197">
        <f t="shared" si="43"/>
        <v>0</v>
      </c>
      <c r="K84" s="198">
        <f t="shared" si="44"/>
        <v>0</v>
      </c>
      <c r="L84" s="195"/>
      <c r="M84" s="195"/>
      <c r="N84" s="199"/>
      <c r="O84" s="200"/>
    </row>
    <row r="85" ht="21.75" hidden="1" customHeight="1">
      <c r="A85" s="191" t="s">
        <v>109</v>
      </c>
      <c r="B85" s="31">
        <f t="shared" si="41"/>
        <v>6</v>
      </c>
      <c r="C85" s="87"/>
      <c r="D85" s="88"/>
      <c r="E85" s="39"/>
      <c r="F85" s="35"/>
      <c r="G85" s="36"/>
      <c r="H85" s="36">
        <f t="shared" si="42"/>
        <v>0</v>
      </c>
      <c r="I85" s="36"/>
      <c r="J85" s="36">
        <f t="shared" si="43"/>
        <v>0</v>
      </c>
      <c r="K85" s="38">
        <f t="shared" si="44"/>
        <v>0</v>
      </c>
      <c r="L85" s="39"/>
      <c r="M85" s="39"/>
      <c r="N85" s="45"/>
      <c r="O85" s="41"/>
    </row>
    <row r="86" ht="21.75" hidden="1" customHeight="1">
      <c r="A86" s="191" t="s">
        <v>109</v>
      </c>
      <c r="B86" s="192">
        <f t="shared" si="41"/>
        <v>7</v>
      </c>
      <c r="C86" s="193"/>
      <c r="D86" s="194"/>
      <c r="E86" s="195"/>
      <c r="F86" s="196"/>
      <c r="G86" s="197"/>
      <c r="H86" s="197">
        <f t="shared" si="42"/>
        <v>0</v>
      </c>
      <c r="I86" s="197"/>
      <c r="J86" s="197">
        <f t="shared" si="43"/>
        <v>0</v>
      </c>
      <c r="K86" s="198">
        <f t="shared" si="44"/>
        <v>0</v>
      </c>
      <c r="L86" s="195"/>
      <c r="M86" s="195"/>
      <c r="N86" s="199"/>
      <c r="O86" s="200"/>
    </row>
    <row r="87" ht="21.75" hidden="1" customHeight="1">
      <c r="A87" s="191" t="s">
        <v>109</v>
      </c>
      <c r="B87" s="31">
        <f t="shared" si="41"/>
        <v>8</v>
      </c>
      <c r="C87" s="87"/>
      <c r="D87" s="88"/>
      <c r="E87" s="39"/>
      <c r="F87" s="35"/>
      <c r="G87" s="36"/>
      <c r="H87" s="36">
        <f t="shared" si="42"/>
        <v>0</v>
      </c>
      <c r="I87" s="36"/>
      <c r="J87" s="36">
        <f t="shared" si="43"/>
        <v>0</v>
      </c>
      <c r="K87" s="38">
        <f t="shared" si="44"/>
        <v>0</v>
      </c>
      <c r="L87" s="39"/>
      <c r="M87" s="39"/>
      <c r="N87" s="45"/>
      <c r="O87" s="41"/>
    </row>
    <row r="88" ht="21.75" hidden="1" customHeight="1">
      <c r="A88" s="47" t="s">
        <v>110</v>
      </c>
      <c r="B88" s="48"/>
      <c r="C88" s="48"/>
      <c r="D88" s="48"/>
      <c r="E88" s="48"/>
      <c r="F88" s="49"/>
      <c r="G88" s="50"/>
      <c r="H88" s="51">
        <f>SUM(H82:H87)</f>
        <v>0</v>
      </c>
      <c r="I88" s="50"/>
      <c r="J88" s="51">
        <f t="shared" ref="J88:K88" si="45">SUM(J82:J87)</f>
        <v>0</v>
      </c>
      <c r="K88" s="52">
        <f t="shared" si="45"/>
        <v>0</v>
      </c>
      <c r="L88" s="50"/>
      <c r="M88" s="50"/>
      <c r="N88" s="50"/>
      <c r="O88" s="50"/>
    </row>
    <row r="89" ht="14.25" hidden="1" customHeight="1"/>
    <row r="90" ht="24.0" hidden="1" customHeight="1">
      <c r="A90" s="201" t="s">
        <v>111</v>
      </c>
      <c r="B90" s="6"/>
      <c r="C90" s="6"/>
      <c r="D90" s="6"/>
      <c r="E90" s="6"/>
      <c r="F90" s="12"/>
      <c r="G90" s="202" t="s">
        <v>26</v>
      </c>
      <c r="H90" s="6"/>
      <c r="I90" s="6"/>
      <c r="J90" s="12"/>
      <c r="K90" s="203">
        <f>SUM(K91:K96)</f>
        <v>0</v>
      </c>
      <c r="L90" s="204"/>
      <c r="M90" s="204"/>
      <c r="N90" s="204"/>
      <c r="O90" s="204"/>
    </row>
    <row r="91" ht="21.75" hidden="1" customHeight="1">
      <c r="A91" s="205" t="s">
        <v>112</v>
      </c>
      <c r="B91" s="206">
        <f t="shared" ref="B91:B96" si="46">ROW()-89+1</f>
        <v>3</v>
      </c>
      <c r="C91" s="207"/>
      <c r="D91" s="208"/>
      <c r="E91" s="209"/>
      <c r="F91" s="210"/>
      <c r="G91" s="211"/>
      <c r="H91" s="211">
        <f t="shared" ref="H91:H96" si="47">IFERROR(G91*D91,0)</f>
        <v>0</v>
      </c>
      <c r="I91" s="211"/>
      <c r="J91" s="211">
        <f t="shared" ref="J91:J96" si="48">IFERROR(I91*D91,0)</f>
        <v>0</v>
      </c>
      <c r="K91" s="212">
        <f t="shared" ref="K91:K96" si="49">H91+J91</f>
        <v>0</v>
      </c>
      <c r="L91" s="209"/>
      <c r="M91" s="209"/>
      <c r="N91" s="213"/>
      <c r="O91" s="214"/>
    </row>
    <row r="92" ht="21.75" hidden="1" customHeight="1">
      <c r="A92" s="205" t="s">
        <v>112</v>
      </c>
      <c r="B92" s="31">
        <f t="shared" si="46"/>
        <v>4</v>
      </c>
      <c r="C92" s="87"/>
      <c r="D92" s="88"/>
      <c r="E92" s="39"/>
      <c r="F92" s="35"/>
      <c r="G92" s="36"/>
      <c r="H92" s="36">
        <f t="shared" si="47"/>
        <v>0</v>
      </c>
      <c r="I92" s="36"/>
      <c r="J92" s="36">
        <f t="shared" si="48"/>
        <v>0</v>
      </c>
      <c r="K92" s="38">
        <f t="shared" si="49"/>
        <v>0</v>
      </c>
      <c r="L92" s="39"/>
      <c r="M92" s="39"/>
      <c r="N92" s="45"/>
      <c r="O92" s="41"/>
    </row>
    <row r="93" ht="21.75" hidden="1" customHeight="1">
      <c r="A93" s="205" t="s">
        <v>112</v>
      </c>
      <c r="B93" s="206">
        <f t="shared" si="46"/>
        <v>5</v>
      </c>
      <c r="C93" s="207"/>
      <c r="D93" s="208"/>
      <c r="E93" s="209"/>
      <c r="F93" s="210"/>
      <c r="G93" s="211"/>
      <c r="H93" s="211">
        <f t="shared" si="47"/>
        <v>0</v>
      </c>
      <c r="I93" s="211"/>
      <c r="J93" s="211">
        <f t="shared" si="48"/>
        <v>0</v>
      </c>
      <c r="K93" s="212">
        <f t="shared" si="49"/>
        <v>0</v>
      </c>
      <c r="L93" s="209"/>
      <c r="M93" s="209"/>
      <c r="N93" s="213"/>
      <c r="O93" s="214"/>
    </row>
    <row r="94" ht="21.75" hidden="1" customHeight="1">
      <c r="A94" s="205" t="s">
        <v>112</v>
      </c>
      <c r="B94" s="31">
        <f t="shared" si="46"/>
        <v>6</v>
      </c>
      <c r="C94" s="87"/>
      <c r="D94" s="88"/>
      <c r="E94" s="39"/>
      <c r="F94" s="35"/>
      <c r="G94" s="36"/>
      <c r="H94" s="36">
        <f t="shared" si="47"/>
        <v>0</v>
      </c>
      <c r="I94" s="36"/>
      <c r="J94" s="36">
        <f t="shared" si="48"/>
        <v>0</v>
      </c>
      <c r="K94" s="38">
        <f t="shared" si="49"/>
        <v>0</v>
      </c>
      <c r="L94" s="39"/>
      <c r="M94" s="39"/>
      <c r="N94" s="45"/>
      <c r="O94" s="41"/>
    </row>
    <row r="95" ht="21.75" hidden="1" customHeight="1">
      <c r="A95" s="205" t="s">
        <v>112</v>
      </c>
      <c r="B95" s="206">
        <f t="shared" si="46"/>
        <v>7</v>
      </c>
      <c r="C95" s="207"/>
      <c r="D95" s="208"/>
      <c r="E95" s="209"/>
      <c r="F95" s="210"/>
      <c r="G95" s="211"/>
      <c r="H95" s="211">
        <f t="shared" si="47"/>
        <v>0</v>
      </c>
      <c r="I95" s="211"/>
      <c r="J95" s="211">
        <f t="shared" si="48"/>
        <v>0</v>
      </c>
      <c r="K95" s="212">
        <f t="shared" si="49"/>
        <v>0</v>
      </c>
      <c r="L95" s="209"/>
      <c r="M95" s="209"/>
      <c r="N95" s="213"/>
      <c r="O95" s="214"/>
    </row>
    <row r="96" ht="21.75" hidden="1" customHeight="1">
      <c r="A96" s="205" t="s">
        <v>112</v>
      </c>
      <c r="B96" s="31">
        <f t="shared" si="46"/>
        <v>8</v>
      </c>
      <c r="C96" s="87"/>
      <c r="D96" s="88"/>
      <c r="E96" s="39"/>
      <c r="F96" s="35"/>
      <c r="G96" s="36"/>
      <c r="H96" s="36">
        <f t="shared" si="47"/>
        <v>0</v>
      </c>
      <c r="I96" s="36"/>
      <c r="J96" s="36">
        <f t="shared" si="48"/>
        <v>0</v>
      </c>
      <c r="K96" s="38">
        <f t="shared" si="49"/>
        <v>0</v>
      </c>
      <c r="L96" s="39"/>
      <c r="M96" s="39"/>
      <c r="N96" s="45"/>
      <c r="O96" s="41"/>
    </row>
    <row r="97" ht="21.75" hidden="1" customHeight="1">
      <c r="A97" s="47" t="s">
        <v>113</v>
      </c>
      <c r="B97" s="48"/>
      <c r="C97" s="48"/>
      <c r="D97" s="48"/>
      <c r="E97" s="48"/>
      <c r="F97" s="49"/>
      <c r="G97" s="50"/>
      <c r="H97" s="51">
        <f>SUM(H91:H96)</f>
        <v>0</v>
      </c>
      <c r="I97" s="50"/>
      <c r="J97" s="51">
        <f t="shared" ref="J97:K97" si="50">SUM(J91:J96)</f>
        <v>0</v>
      </c>
      <c r="K97" s="52">
        <f t="shared" si="50"/>
        <v>0</v>
      </c>
      <c r="L97" s="50"/>
      <c r="M97" s="50"/>
      <c r="N97" s="50"/>
      <c r="O97" s="50"/>
    </row>
    <row r="98" ht="14.25" hidden="1" customHeight="1"/>
    <row r="99" ht="24.0" customHeight="1">
      <c r="A99" s="215" t="s">
        <v>114</v>
      </c>
      <c r="B99" s="6"/>
      <c r="C99" s="6"/>
      <c r="D99" s="6"/>
      <c r="E99" s="6"/>
      <c r="F99" s="12"/>
      <c r="G99" s="216" t="s">
        <v>26</v>
      </c>
      <c r="H99" s="6"/>
      <c r="I99" s="6"/>
      <c r="J99" s="12"/>
      <c r="K99" s="217">
        <f>SUM(K100:K103)</f>
        <v>0</v>
      </c>
      <c r="L99" s="218"/>
      <c r="M99" s="218"/>
      <c r="N99" s="218"/>
      <c r="O99" s="218"/>
    </row>
    <row r="100" ht="21.75" customHeight="1">
      <c r="A100" s="219" t="s">
        <v>115</v>
      </c>
      <c r="B100" s="220">
        <f t="shared" ref="B100:B103" si="51">ROW()-98+1</f>
        <v>3</v>
      </c>
      <c r="C100" s="221" t="s">
        <v>116</v>
      </c>
      <c r="D100" s="222">
        <v>1.0</v>
      </c>
      <c r="E100" s="223" t="s">
        <v>35</v>
      </c>
      <c r="F100" s="224"/>
      <c r="G100" s="226"/>
      <c r="H100" s="226">
        <f t="shared" ref="H100:H103" si="52">IFERROR(G100*D100,0)</f>
        <v>0</v>
      </c>
      <c r="I100" s="226"/>
      <c r="J100" s="226">
        <f t="shared" ref="J100:J103" si="53">IFERROR(I100*D100,0)</f>
        <v>0</v>
      </c>
      <c r="K100" s="227">
        <f t="shared" ref="K100:K103" si="54">H100+J100</f>
        <v>0</v>
      </c>
      <c r="L100" s="228"/>
      <c r="M100" s="228"/>
      <c r="N100" s="229"/>
      <c r="O100" s="230"/>
    </row>
    <row r="101" ht="21.75" customHeight="1">
      <c r="A101" s="219" t="s">
        <v>115</v>
      </c>
      <c r="B101" s="31">
        <f t="shared" si="51"/>
        <v>4</v>
      </c>
      <c r="C101" s="32" t="s">
        <v>117</v>
      </c>
      <c r="D101" s="33">
        <v>1.0</v>
      </c>
      <c r="E101" s="34" t="s">
        <v>29</v>
      </c>
      <c r="F101" s="35"/>
      <c r="G101" s="36"/>
      <c r="H101" s="36">
        <f t="shared" si="52"/>
        <v>0</v>
      </c>
      <c r="I101" s="36"/>
      <c r="J101" s="36">
        <f t="shared" si="53"/>
        <v>0</v>
      </c>
      <c r="K101" s="38">
        <f t="shared" si="54"/>
        <v>0</v>
      </c>
      <c r="L101" s="39"/>
      <c r="M101" s="39"/>
      <c r="N101" s="45"/>
      <c r="O101" s="41"/>
    </row>
    <row r="102" ht="21.75" customHeight="1">
      <c r="A102" s="219" t="s">
        <v>115</v>
      </c>
      <c r="B102" s="220">
        <f t="shared" si="51"/>
        <v>5</v>
      </c>
      <c r="C102" s="242"/>
      <c r="D102" s="243"/>
      <c r="E102" s="228"/>
      <c r="F102" s="224"/>
      <c r="G102" s="226"/>
      <c r="H102" s="226">
        <f t="shared" si="52"/>
        <v>0</v>
      </c>
      <c r="I102" s="226"/>
      <c r="J102" s="226">
        <f t="shared" si="53"/>
        <v>0</v>
      </c>
      <c r="K102" s="227">
        <f t="shared" si="54"/>
        <v>0</v>
      </c>
      <c r="L102" s="228"/>
      <c r="M102" s="228"/>
      <c r="N102" s="229"/>
      <c r="O102" s="230"/>
    </row>
    <row r="103" ht="21.75" customHeight="1">
      <c r="A103" s="219" t="s">
        <v>115</v>
      </c>
      <c r="B103" s="31">
        <f t="shared" si="51"/>
        <v>6</v>
      </c>
      <c r="C103" s="87"/>
      <c r="D103" s="88"/>
      <c r="E103" s="39"/>
      <c r="F103" s="35"/>
      <c r="G103" s="36"/>
      <c r="H103" s="36">
        <f t="shared" si="52"/>
        <v>0</v>
      </c>
      <c r="I103" s="36"/>
      <c r="J103" s="36">
        <f t="shared" si="53"/>
        <v>0</v>
      </c>
      <c r="K103" s="38">
        <f t="shared" si="54"/>
        <v>0</v>
      </c>
      <c r="L103" s="39"/>
      <c r="M103" s="39"/>
      <c r="N103" s="45"/>
      <c r="O103" s="41"/>
    </row>
    <row r="104" ht="21.75" customHeight="1">
      <c r="A104" s="47" t="s">
        <v>120</v>
      </c>
      <c r="B104" s="48"/>
      <c r="C104" s="48"/>
      <c r="D104" s="48"/>
      <c r="E104" s="48"/>
      <c r="F104" s="49"/>
      <c r="G104" s="50"/>
      <c r="H104" s="51">
        <f>SUM(H100:H103)</f>
        <v>0</v>
      </c>
      <c r="I104" s="50"/>
      <c r="J104" s="51">
        <f t="shared" ref="J104:K104" si="55">SUM(J100:J103)</f>
        <v>0</v>
      </c>
      <c r="K104" s="52">
        <f t="shared" si="55"/>
        <v>0</v>
      </c>
      <c r="L104" s="50"/>
      <c r="M104" s="50"/>
      <c r="N104" s="50"/>
      <c r="O104" s="50"/>
    </row>
    <row r="105" ht="14.25" customHeight="1"/>
    <row r="106" ht="14.25" customHeight="1"/>
    <row r="107" ht="30.0" customHeight="1">
      <c r="A107" s="232" t="s">
        <v>121</v>
      </c>
      <c r="B107" s="6"/>
      <c r="C107" s="6"/>
      <c r="D107" s="6"/>
      <c r="E107" s="6"/>
      <c r="F107" s="12"/>
      <c r="G107" s="232" t="s">
        <v>122</v>
      </c>
      <c r="H107" s="6"/>
      <c r="I107" s="6"/>
      <c r="J107" s="12"/>
      <c r="K107" s="233">
        <f>K16+K25+K34+K43+K52+K61+K70+K79+K88+K97+K104</f>
        <v>0</v>
      </c>
      <c r="L107" s="234"/>
      <c r="M107" s="234"/>
      <c r="N107" s="234"/>
      <c r="O107" s="234"/>
    </row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55">
    <mergeCell ref="A99:F99"/>
    <mergeCell ref="G99:J99"/>
    <mergeCell ref="A104:F104"/>
    <mergeCell ref="A107:F107"/>
    <mergeCell ref="G107:J107"/>
    <mergeCell ref="A79:F79"/>
    <mergeCell ref="A81:F81"/>
    <mergeCell ref="G81:J81"/>
    <mergeCell ref="A88:F88"/>
    <mergeCell ref="A90:F90"/>
    <mergeCell ref="G90:J90"/>
    <mergeCell ref="A97:F97"/>
    <mergeCell ref="A1:O1"/>
    <mergeCell ref="B2:E2"/>
    <mergeCell ref="G2:J2"/>
    <mergeCell ref="L2:O2"/>
    <mergeCell ref="B3:E3"/>
    <mergeCell ref="G3:J3"/>
    <mergeCell ref="L3:O3"/>
    <mergeCell ref="I5:J5"/>
    <mergeCell ref="K5:K6"/>
    <mergeCell ref="L5:L6"/>
    <mergeCell ref="M5:M6"/>
    <mergeCell ref="N5:N6"/>
    <mergeCell ref="O5:O6"/>
    <mergeCell ref="A7:F7"/>
    <mergeCell ref="G7:J7"/>
    <mergeCell ref="A5:A6"/>
    <mergeCell ref="B5:B6"/>
    <mergeCell ref="C5:C6"/>
    <mergeCell ref="D5:D6"/>
    <mergeCell ref="E5:E6"/>
    <mergeCell ref="F5:F6"/>
    <mergeCell ref="G5:H5"/>
    <mergeCell ref="A16:F16"/>
    <mergeCell ref="A18:F18"/>
    <mergeCell ref="G18:J18"/>
    <mergeCell ref="A25:F25"/>
    <mergeCell ref="A27:F27"/>
    <mergeCell ref="G27:J27"/>
    <mergeCell ref="A34:F34"/>
    <mergeCell ref="A36:F36"/>
    <mergeCell ref="G36:J36"/>
    <mergeCell ref="A43:F43"/>
    <mergeCell ref="A45:F45"/>
    <mergeCell ref="G45:J45"/>
    <mergeCell ref="A52:F52"/>
    <mergeCell ref="G54:J54"/>
    <mergeCell ref="A54:F54"/>
    <mergeCell ref="A61:F61"/>
    <mergeCell ref="A63:F63"/>
    <mergeCell ref="G63:J63"/>
    <mergeCell ref="A70:F70"/>
    <mergeCell ref="A72:F72"/>
    <mergeCell ref="G72:J72"/>
  </mergeCells>
  <conditionalFormatting sqref="A8:O15">
    <cfRule type="expression" dxfId="0" priority="1">
      <formula>$L8="Completed"</formula>
    </cfRule>
  </conditionalFormatting>
  <conditionalFormatting sqref="A8:O15">
    <cfRule type="expression" dxfId="1" priority="2">
      <formula>$L8="Blocked"</formula>
    </cfRule>
  </conditionalFormatting>
  <conditionalFormatting sqref="A19:O24">
    <cfRule type="expression" dxfId="0" priority="3">
      <formula>$L19="Completed"</formula>
    </cfRule>
  </conditionalFormatting>
  <conditionalFormatting sqref="A19:O24">
    <cfRule type="expression" dxfId="1" priority="4">
      <formula>$L19="Blocked"</formula>
    </cfRule>
  </conditionalFormatting>
  <conditionalFormatting sqref="A28:O33">
    <cfRule type="expression" dxfId="0" priority="5">
      <formula>$L28="Completed"</formula>
    </cfRule>
  </conditionalFormatting>
  <conditionalFormatting sqref="A28:O33">
    <cfRule type="expression" dxfId="1" priority="6">
      <formula>$L28="Blocked"</formula>
    </cfRule>
  </conditionalFormatting>
  <conditionalFormatting sqref="A37:O42">
    <cfRule type="expression" dxfId="0" priority="7">
      <formula>$L37="Completed"</formula>
    </cfRule>
  </conditionalFormatting>
  <conditionalFormatting sqref="A37:O42">
    <cfRule type="expression" dxfId="1" priority="8">
      <formula>$L37="Blocked"</formula>
    </cfRule>
  </conditionalFormatting>
  <conditionalFormatting sqref="A46:O51">
    <cfRule type="expression" dxfId="0" priority="9">
      <formula>$L46="Completed"</formula>
    </cfRule>
  </conditionalFormatting>
  <conditionalFormatting sqref="A46:O51">
    <cfRule type="expression" dxfId="1" priority="10">
      <formula>$L46="Blocked"</formula>
    </cfRule>
  </conditionalFormatting>
  <conditionalFormatting sqref="A55:O60">
    <cfRule type="expression" dxfId="0" priority="11">
      <formula>$L55="Completed"</formula>
    </cfRule>
  </conditionalFormatting>
  <conditionalFormatting sqref="A55:O60">
    <cfRule type="expression" dxfId="1" priority="12">
      <formula>$L55="Blocked"</formula>
    </cfRule>
  </conditionalFormatting>
  <conditionalFormatting sqref="A64:O69">
    <cfRule type="expression" dxfId="0" priority="13">
      <formula>$L64="Completed"</formula>
    </cfRule>
  </conditionalFormatting>
  <conditionalFormatting sqref="A64:O69">
    <cfRule type="expression" dxfId="1" priority="14">
      <formula>$L64="Blocked"</formula>
    </cfRule>
  </conditionalFormatting>
  <conditionalFormatting sqref="A73:O78">
    <cfRule type="expression" dxfId="0" priority="15">
      <formula>$L73="Completed"</formula>
    </cfRule>
  </conditionalFormatting>
  <conditionalFormatting sqref="A73:O78">
    <cfRule type="expression" dxfId="1" priority="16">
      <formula>$L73="Blocked"</formula>
    </cfRule>
  </conditionalFormatting>
  <conditionalFormatting sqref="A82:O87">
    <cfRule type="expression" dxfId="0" priority="17">
      <formula>$L82="Completed"</formula>
    </cfRule>
  </conditionalFormatting>
  <conditionalFormatting sqref="A82:O87">
    <cfRule type="expression" dxfId="1" priority="18">
      <formula>$L82="Blocked"</formula>
    </cfRule>
  </conditionalFormatting>
  <conditionalFormatting sqref="A91:O96">
    <cfRule type="expression" dxfId="0" priority="19">
      <formula>$L91="Completed"</formula>
    </cfRule>
  </conditionalFormatting>
  <conditionalFormatting sqref="A91:O96">
    <cfRule type="expression" dxfId="1" priority="20">
      <formula>$L91="Blocked"</formula>
    </cfRule>
  </conditionalFormatting>
  <conditionalFormatting sqref="A100:O103">
    <cfRule type="expression" dxfId="0" priority="21">
      <formula>$L100="Completed"</formula>
    </cfRule>
  </conditionalFormatting>
  <conditionalFormatting sqref="A100:O103">
    <cfRule type="expression" dxfId="1" priority="22">
      <formula>$L100="Blocked"</formula>
    </cfRule>
  </conditionalFormatting>
  <conditionalFormatting sqref="L8:L15">
    <cfRule type="cellIs" dxfId="2" priority="23" operator="equal">
      <formula>"Completed"</formula>
    </cfRule>
  </conditionalFormatting>
  <conditionalFormatting sqref="L8:L15">
    <cfRule type="cellIs" dxfId="3" priority="24" operator="equal">
      <formula>"In Progress"</formula>
    </cfRule>
  </conditionalFormatting>
  <conditionalFormatting sqref="L8:L15">
    <cfRule type="cellIs" dxfId="4" priority="25" operator="equal">
      <formula>"Not Started"</formula>
    </cfRule>
  </conditionalFormatting>
  <conditionalFormatting sqref="L8:L15">
    <cfRule type="cellIs" dxfId="5" priority="26" operator="equal">
      <formula>"Blocked"</formula>
    </cfRule>
  </conditionalFormatting>
  <conditionalFormatting sqref="L19:L24">
    <cfRule type="cellIs" dxfId="2" priority="27" operator="equal">
      <formula>"Completed"</formula>
    </cfRule>
  </conditionalFormatting>
  <conditionalFormatting sqref="L19:L24">
    <cfRule type="cellIs" dxfId="3" priority="28" operator="equal">
      <formula>"In Progress"</formula>
    </cfRule>
  </conditionalFormatting>
  <conditionalFormatting sqref="L19:L24">
    <cfRule type="cellIs" dxfId="4" priority="29" operator="equal">
      <formula>"Not Started"</formula>
    </cfRule>
  </conditionalFormatting>
  <conditionalFormatting sqref="L19:L24">
    <cfRule type="cellIs" dxfId="5" priority="30" operator="equal">
      <formula>"Blocked"</formula>
    </cfRule>
  </conditionalFormatting>
  <conditionalFormatting sqref="L28:L33">
    <cfRule type="cellIs" dxfId="2" priority="31" operator="equal">
      <formula>"Completed"</formula>
    </cfRule>
  </conditionalFormatting>
  <conditionalFormatting sqref="L28:L33">
    <cfRule type="cellIs" dxfId="3" priority="32" operator="equal">
      <formula>"In Progress"</formula>
    </cfRule>
  </conditionalFormatting>
  <conditionalFormatting sqref="L28:L33">
    <cfRule type="cellIs" dxfId="4" priority="33" operator="equal">
      <formula>"Not Started"</formula>
    </cfRule>
  </conditionalFormatting>
  <conditionalFormatting sqref="L28:L33">
    <cfRule type="cellIs" dxfId="5" priority="34" operator="equal">
      <formula>"Blocked"</formula>
    </cfRule>
  </conditionalFormatting>
  <conditionalFormatting sqref="L37:L42">
    <cfRule type="cellIs" dxfId="2" priority="35" operator="equal">
      <formula>"Completed"</formula>
    </cfRule>
  </conditionalFormatting>
  <conditionalFormatting sqref="L37:L42">
    <cfRule type="cellIs" dxfId="3" priority="36" operator="equal">
      <formula>"In Progress"</formula>
    </cfRule>
  </conditionalFormatting>
  <conditionalFormatting sqref="L37:L42">
    <cfRule type="cellIs" dxfId="4" priority="37" operator="equal">
      <formula>"Not Started"</formula>
    </cfRule>
  </conditionalFormatting>
  <conditionalFormatting sqref="L37:L42">
    <cfRule type="cellIs" dxfId="5" priority="38" operator="equal">
      <formula>"Blocked"</formula>
    </cfRule>
  </conditionalFormatting>
  <conditionalFormatting sqref="L46:L51">
    <cfRule type="cellIs" dxfId="2" priority="39" operator="equal">
      <formula>"Completed"</formula>
    </cfRule>
  </conditionalFormatting>
  <conditionalFormatting sqref="L46:L51">
    <cfRule type="cellIs" dxfId="3" priority="40" operator="equal">
      <formula>"In Progress"</formula>
    </cfRule>
  </conditionalFormatting>
  <conditionalFormatting sqref="L46:L51">
    <cfRule type="cellIs" dxfId="4" priority="41" operator="equal">
      <formula>"Not Started"</formula>
    </cfRule>
  </conditionalFormatting>
  <conditionalFormatting sqref="L46:L51">
    <cfRule type="cellIs" dxfId="5" priority="42" operator="equal">
      <formula>"Blocked"</formula>
    </cfRule>
  </conditionalFormatting>
  <conditionalFormatting sqref="L55:L60">
    <cfRule type="cellIs" dxfId="2" priority="43" operator="equal">
      <formula>"Completed"</formula>
    </cfRule>
  </conditionalFormatting>
  <conditionalFormatting sqref="L55:L60">
    <cfRule type="cellIs" dxfId="3" priority="44" operator="equal">
      <formula>"In Progress"</formula>
    </cfRule>
  </conditionalFormatting>
  <conditionalFormatting sqref="L55:L60">
    <cfRule type="cellIs" dxfId="4" priority="45" operator="equal">
      <formula>"Not Started"</formula>
    </cfRule>
  </conditionalFormatting>
  <conditionalFormatting sqref="L55:L60">
    <cfRule type="cellIs" dxfId="5" priority="46" operator="equal">
      <formula>"Blocked"</formula>
    </cfRule>
  </conditionalFormatting>
  <conditionalFormatting sqref="L64:L69">
    <cfRule type="cellIs" dxfId="2" priority="47" operator="equal">
      <formula>"Completed"</formula>
    </cfRule>
  </conditionalFormatting>
  <conditionalFormatting sqref="L64:L69">
    <cfRule type="cellIs" dxfId="3" priority="48" operator="equal">
      <formula>"In Progress"</formula>
    </cfRule>
  </conditionalFormatting>
  <conditionalFormatting sqref="L64:L69">
    <cfRule type="cellIs" dxfId="4" priority="49" operator="equal">
      <formula>"Not Started"</formula>
    </cfRule>
  </conditionalFormatting>
  <conditionalFormatting sqref="L64:L69">
    <cfRule type="cellIs" dxfId="5" priority="50" operator="equal">
      <formula>"Blocked"</formula>
    </cfRule>
  </conditionalFormatting>
  <conditionalFormatting sqref="L73:L78">
    <cfRule type="cellIs" dxfId="2" priority="51" operator="equal">
      <formula>"Completed"</formula>
    </cfRule>
  </conditionalFormatting>
  <conditionalFormatting sqref="L73:L78">
    <cfRule type="cellIs" dxfId="3" priority="52" operator="equal">
      <formula>"In Progress"</formula>
    </cfRule>
  </conditionalFormatting>
  <conditionalFormatting sqref="L73:L78">
    <cfRule type="cellIs" dxfId="4" priority="53" operator="equal">
      <formula>"Not Started"</formula>
    </cfRule>
  </conditionalFormatting>
  <conditionalFormatting sqref="L73:L78">
    <cfRule type="cellIs" dxfId="5" priority="54" operator="equal">
      <formula>"Blocked"</formula>
    </cfRule>
  </conditionalFormatting>
  <conditionalFormatting sqref="L82:L87">
    <cfRule type="cellIs" dxfId="2" priority="55" operator="equal">
      <formula>"Completed"</formula>
    </cfRule>
  </conditionalFormatting>
  <conditionalFormatting sqref="L82:L87">
    <cfRule type="cellIs" dxfId="3" priority="56" operator="equal">
      <formula>"In Progress"</formula>
    </cfRule>
  </conditionalFormatting>
  <conditionalFormatting sqref="L82:L87">
    <cfRule type="cellIs" dxfId="4" priority="57" operator="equal">
      <formula>"Not Started"</formula>
    </cfRule>
  </conditionalFormatting>
  <conditionalFormatting sqref="L82:L87">
    <cfRule type="cellIs" dxfId="5" priority="58" operator="equal">
      <formula>"Blocked"</formula>
    </cfRule>
  </conditionalFormatting>
  <conditionalFormatting sqref="L91:L96">
    <cfRule type="cellIs" dxfId="2" priority="59" operator="equal">
      <formula>"Completed"</formula>
    </cfRule>
  </conditionalFormatting>
  <conditionalFormatting sqref="L91:L96">
    <cfRule type="cellIs" dxfId="3" priority="60" operator="equal">
      <formula>"In Progress"</formula>
    </cfRule>
  </conditionalFormatting>
  <conditionalFormatting sqref="L91:L96">
    <cfRule type="cellIs" dxfId="4" priority="61" operator="equal">
      <formula>"Not Started"</formula>
    </cfRule>
  </conditionalFormatting>
  <conditionalFormatting sqref="L91:L96">
    <cfRule type="cellIs" dxfId="5" priority="62" operator="equal">
      <formula>"Blocked"</formula>
    </cfRule>
  </conditionalFormatting>
  <conditionalFormatting sqref="L100:L103">
    <cfRule type="cellIs" dxfId="2" priority="63" operator="equal">
      <formula>"Completed"</formula>
    </cfRule>
  </conditionalFormatting>
  <conditionalFormatting sqref="L100:L103">
    <cfRule type="cellIs" dxfId="3" priority="64" operator="equal">
      <formula>"In Progress"</formula>
    </cfRule>
  </conditionalFormatting>
  <conditionalFormatting sqref="L100:L103">
    <cfRule type="cellIs" dxfId="4" priority="65" operator="equal">
      <formula>"Not Started"</formula>
    </cfRule>
  </conditionalFormatting>
  <conditionalFormatting sqref="L100:L103">
    <cfRule type="cellIs" dxfId="5" priority="66" operator="equal">
      <formula>"Blocked"</formula>
    </cfRule>
  </conditionalFormatting>
  <conditionalFormatting sqref="M8:M15">
    <cfRule type="cellIs" dxfId="2" priority="67" operator="equal">
      <formula>"Approved"</formula>
    </cfRule>
  </conditionalFormatting>
  <conditionalFormatting sqref="M8:M15">
    <cfRule type="cellIs" dxfId="3" priority="68" operator="equal">
      <formula>"Pending"</formula>
    </cfRule>
  </conditionalFormatting>
  <conditionalFormatting sqref="M8:M15">
    <cfRule type="cellIs" dxfId="6" priority="69" operator="equal">
      <formula>"Revise"</formula>
    </cfRule>
  </conditionalFormatting>
  <conditionalFormatting sqref="M8:M15">
    <cfRule type="cellIs" dxfId="5" priority="70" operator="equal">
      <formula>"Rejected"</formula>
    </cfRule>
  </conditionalFormatting>
  <conditionalFormatting sqref="M19:M24">
    <cfRule type="cellIs" dxfId="2" priority="71" operator="equal">
      <formula>"Approved"</formula>
    </cfRule>
  </conditionalFormatting>
  <conditionalFormatting sqref="M19:M24">
    <cfRule type="cellIs" dxfId="3" priority="72" operator="equal">
      <formula>"Pending"</formula>
    </cfRule>
  </conditionalFormatting>
  <conditionalFormatting sqref="M19:M24">
    <cfRule type="cellIs" dxfId="6" priority="73" operator="equal">
      <formula>"Revise"</formula>
    </cfRule>
  </conditionalFormatting>
  <conditionalFormatting sqref="M19:M24">
    <cfRule type="cellIs" dxfId="5" priority="74" operator="equal">
      <formula>"Rejected"</formula>
    </cfRule>
  </conditionalFormatting>
  <conditionalFormatting sqref="M28:M33">
    <cfRule type="cellIs" dxfId="2" priority="75" operator="equal">
      <formula>"Approved"</formula>
    </cfRule>
  </conditionalFormatting>
  <conditionalFormatting sqref="M28:M33">
    <cfRule type="cellIs" dxfId="3" priority="76" operator="equal">
      <formula>"Pending"</formula>
    </cfRule>
  </conditionalFormatting>
  <conditionalFormatting sqref="M28:M33">
    <cfRule type="cellIs" dxfId="6" priority="77" operator="equal">
      <formula>"Revise"</formula>
    </cfRule>
  </conditionalFormatting>
  <conditionalFormatting sqref="M28:M33">
    <cfRule type="cellIs" dxfId="5" priority="78" operator="equal">
      <formula>"Rejected"</formula>
    </cfRule>
  </conditionalFormatting>
  <conditionalFormatting sqref="M37:M42">
    <cfRule type="cellIs" dxfId="2" priority="79" operator="equal">
      <formula>"Approved"</formula>
    </cfRule>
  </conditionalFormatting>
  <conditionalFormatting sqref="M37:M42">
    <cfRule type="cellIs" dxfId="3" priority="80" operator="equal">
      <formula>"Pending"</formula>
    </cfRule>
  </conditionalFormatting>
  <conditionalFormatting sqref="M37:M42">
    <cfRule type="cellIs" dxfId="6" priority="81" operator="equal">
      <formula>"Revise"</formula>
    </cfRule>
  </conditionalFormatting>
  <conditionalFormatting sqref="M37:M42">
    <cfRule type="cellIs" dxfId="5" priority="82" operator="equal">
      <formula>"Rejected"</formula>
    </cfRule>
  </conditionalFormatting>
  <conditionalFormatting sqref="M46:M51">
    <cfRule type="cellIs" dxfId="2" priority="83" operator="equal">
      <formula>"Approved"</formula>
    </cfRule>
  </conditionalFormatting>
  <conditionalFormatting sqref="M46:M51">
    <cfRule type="cellIs" dxfId="3" priority="84" operator="equal">
      <formula>"Pending"</formula>
    </cfRule>
  </conditionalFormatting>
  <conditionalFormatting sqref="M46:M51">
    <cfRule type="cellIs" dxfId="6" priority="85" operator="equal">
      <formula>"Revise"</formula>
    </cfRule>
  </conditionalFormatting>
  <conditionalFormatting sqref="M46:M51">
    <cfRule type="cellIs" dxfId="5" priority="86" operator="equal">
      <formula>"Rejected"</formula>
    </cfRule>
  </conditionalFormatting>
  <conditionalFormatting sqref="M55:M60">
    <cfRule type="cellIs" dxfId="2" priority="87" operator="equal">
      <formula>"Approved"</formula>
    </cfRule>
  </conditionalFormatting>
  <conditionalFormatting sqref="M55:M60">
    <cfRule type="cellIs" dxfId="3" priority="88" operator="equal">
      <formula>"Pending"</formula>
    </cfRule>
  </conditionalFormatting>
  <conditionalFormatting sqref="M55:M60">
    <cfRule type="cellIs" dxfId="6" priority="89" operator="equal">
      <formula>"Revise"</formula>
    </cfRule>
  </conditionalFormatting>
  <conditionalFormatting sqref="M55:M60">
    <cfRule type="cellIs" dxfId="5" priority="90" operator="equal">
      <formula>"Rejected"</formula>
    </cfRule>
  </conditionalFormatting>
  <conditionalFormatting sqref="M64:M69">
    <cfRule type="cellIs" dxfId="2" priority="91" operator="equal">
      <formula>"Approved"</formula>
    </cfRule>
  </conditionalFormatting>
  <conditionalFormatting sqref="M64:M69">
    <cfRule type="cellIs" dxfId="3" priority="92" operator="equal">
      <formula>"Pending"</formula>
    </cfRule>
  </conditionalFormatting>
  <conditionalFormatting sqref="M64:M69">
    <cfRule type="cellIs" dxfId="6" priority="93" operator="equal">
      <formula>"Revise"</formula>
    </cfRule>
  </conditionalFormatting>
  <conditionalFormatting sqref="M64:M69">
    <cfRule type="cellIs" dxfId="5" priority="94" operator="equal">
      <formula>"Rejected"</formula>
    </cfRule>
  </conditionalFormatting>
  <conditionalFormatting sqref="M73:M78">
    <cfRule type="cellIs" dxfId="2" priority="95" operator="equal">
      <formula>"Approved"</formula>
    </cfRule>
  </conditionalFormatting>
  <conditionalFormatting sqref="M73:M78">
    <cfRule type="cellIs" dxfId="3" priority="96" operator="equal">
      <formula>"Pending"</formula>
    </cfRule>
  </conditionalFormatting>
  <conditionalFormatting sqref="M73:M78">
    <cfRule type="cellIs" dxfId="6" priority="97" operator="equal">
      <formula>"Revise"</formula>
    </cfRule>
  </conditionalFormatting>
  <conditionalFormatting sqref="M73:M78">
    <cfRule type="cellIs" dxfId="5" priority="98" operator="equal">
      <formula>"Rejected"</formula>
    </cfRule>
  </conditionalFormatting>
  <conditionalFormatting sqref="M82:M87">
    <cfRule type="cellIs" dxfId="2" priority="99" operator="equal">
      <formula>"Approved"</formula>
    </cfRule>
  </conditionalFormatting>
  <conditionalFormatting sqref="M82:M87">
    <cfRule type="cellIs" dxfId="3" priority="100" operator="equal">
      <formula>"Pending"</formula>
    </cfRule>
  </conditionalFormatting>
  <conditionalFormatting sqref="M82:M87">
    <cfRule type="cellIs" dxfId="6" priority="101" operator="equal">
      <formula>"Revise"</formula>
    </cfRule>
  </conditionalFormatting>
  <conditionalFormatting sqref="M82:M87">
    <cfRule type="cellIs" dxfId="5" priority="102" operator="equal">
      <formula>"Rejected"</formula>
    </cfRule>
  </conditionalFormatting>
  <conditionalFormatting sqref="M91:M96">
    <cfRule type="cellIs" dxfId="2" priority="103" operator="equal">
      <formula>"Approved"</formula>
    </cfRule>
  </conditionalFormatting>
  <conditionalFormatting sqref="M91:M96">
    <cfRule type="cellIs" dxfId="3" priority="104" operator="equal">
      <formula>"Pending"</formula>
    </cfRule>
  </conditionalFormatting>
  <conditionalFormatting sqref="M91:M96">
    <cfRule type="cellIs" dxfId="6" priority="105" operator="equal">
      <formula>"Revise"</formula>
    </cfRule>
  </conditionalFormatting>
  <conditionalFormatting sqref="M91:M96">
    <cfRule type="cellIs" dxfId="5" priority="106" operator="equal">
      <formula>"Rejected"</formula>
    </cfRule>
  </conditionalFormatting>
  <conditionalFormatting sqref="M100:M103">
    <cfRule type="cellIs" dxfId="2" priority="107" operator="equal">
      <formula>"Approved"</formula>
    </cfRule>
  </conditionalFormatting>
  <conditionalFormatting sqref="M100:M103">
    <cfRule type="cellIs" dxfId="3" priority="108" operator="equal">
      <formula>"Pending"</formula>
    </cfRule>
  </conditionalFormatting>
  <conditionalFormatting sqref="M100:M103">
    <cfRule type="cellIs" dxfId="6" priority="109" operator="equal">
      <formula>"Revise"</formula>
    </cfRule>
  </conditionalFormatting>
  <conditionalFormatting sqref="M100:M103">
    <cfRule type="cellIs" dxfId="5" priority="110" operator="equal">
      <formula>"Rejected"</formula>
    </cfRule>
  </conditionalFormatting>
  <dataValidations>
    <dataValidation type="list" allowBlank="1" sqref="M8:M15 M19:M24 M28:M33 M37:M42 M46:M51 M55:M60 M64:M69 M73:M78 M82:M87 M91:M96 M100:M103">
      <formula1>"Pending,Approved,Revise,Rejected"</formula1>
    </dataValidation>
    <dataValidation type="list" allowBlank="1" sqref="E8:E15 E19:E24 E28:E33 E37:E42 E46:E51 E55:E60 E64:E69 E73:E78 E82:E87 E91:E96 E100:E103">
      <formula1>"Be The Light,Display Sales,Vendor C,Vendor D,Other"</formula1>
    </dataValidation>
    <dataValidation type="list" allowBlank="1" sqref="L8:L15 L19:L24 L28:L33 L37:L42 L46:L51 L55:L60 L64:L69 L73:L78 L82:L87 L91:L96 L100:L103">
      <formula1>"Not Started,In Progress,Completed,Blocked"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4.38"/>
    <col customWidth="1" min="3" max="3" width="29.75"/>
    <col customWidth="1" min="4" max="4" width="6.13"/>
    <col customWidth="1" min="5" max="5" width="15.75"/>
    <col customWidth="1" min="6" max="6" width="22.75"/>
    <col customWidth="1" min="7" max="7" width="12.25"/>
    <col customWidth="1" min="8" max="8" width="14.0"/>
    <col customWidth="1" min="9" max="9" width="12.25"/>
    <col customWidth="1" min="10" max="11" width="14.0"/>
    <col customWidth="1" min="12" max="13" width="12.25"/>
    <col customWidth="1" min="14" max="14" width="28.0"/>
    <col customWidth="1" min="15" max="15" width="12.25"/>
    <col customWidth="1" min="16" max="26" width="7.63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1.75" customHeight="1">
      <c r="A2" s="4" t="s">
        <v>1</v>
      </c>
      <c r="B2" s="5" t="s">
        <v>2</v>
      </c>
      <c r="C2" s="6"/>
      <c r="D2" s="6"/>
      <c r="E2" s="7"/>
      <c r="F2" s="4" t="s">
        <v>3</v>
      </c>
      <c r="G2" s="8"/>
      <c r="H2" s="6"/>
      <c r="I2" s="6"/>
      <c r="J2" s="7"/>
      <c r="K2" s="4" t="s">
        <v>4</v>
      </c>
      <c r="L2" s="8"/>
      <c r="M2" s="6"/>
      <c r="N2" s="6"/>
      <c r="O2" s="7"/>
    </row>
    <row r="3" ht="21.75" customHeight="1">
      <c r="A3" s="4" t="s">
        <v>5</v>
      </c>
      <c r="B3" s="9"/>
      <c r="C3" s="6"/>
      <c r="D3" s="6"/>
      <c r="E3" s="7"/>
      <c r="F3" s="4" t="s">
        <v>6</v>
      </c>
      <c r="G3" s="5" t="s">
        <v>7</v>
      </c>
      <c r="H3" s="6"/>
      <c r="I3" s="6"/>
      <c r="J3" s="7"/>
      <c r="K3" s="4" t="s">
        <v>8</v>
      </c>
      <c r="L3" s="8" t="s">
        <v>9</v>
      </c>
      <c r="M3" s="6"/>
      <c r="N3" s="6"/>
      <c r="O3" s="7"/>
    </row>
    <row r="4" ht="7.5" customHeight="1"/>
    <row r="5" ht="24.0" customHeight="1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1" t="s">
        <v>16</v>
      </c>
      <c r="H5" s="12"/>
      <c r="I5" s="11" t="s">
        <v>17</v>
      </c>
      <c r="J5" s="12"/>
      <c r="K5" s="10" t="s">
        <v>18</v>
      </c>
      <c r="L5" s="10" t="s">
        <v>19</v>
      </c>
      <c r="M5" s="10" t="s">
        <v>20</v>
      </c>
      <c r="N5" s="10" t="s">
        <v>21</v>
      </c>
      <c r="O5" s="10" t="s">
        <v>22</v>
      </c>
    </row>
    <row r="6" ht="21.75" customHeight="1">
      <c r="A6" s="13"/>
      <c r="B6" s="13"/>
      <c r="C6" s="13"/>
      <c r="D6" s="13"/>
      <c r="E6" s="13"/>
      <c r="F6" s="13"/>
      <c r="G6" s="14" t="s">
        <v>23</v>
      </c>
      <c r="H6" s="14" t="s">
        <v>24</v>
      </c>
      <c r="I6" s="14" t="s">
        <v>23</v>
      </c>
      <c r="J6" s="14" t="s">
        <v>24</v>
      </c>
      <c r="K6" s="13"/>
      <c r="L6" s="13"/>
      <c r="M6" s="13"/>
      <c r="N6" s="13"/>
      <c r="O6" s="13"/>
    </row>
    <row r="7" ht="24.0" customHeight="1">
      <c r="A7" s="15" t="s">
        <v>157</v>
      </c>
      <c r="B7" s="6"/>
      <c r="C7" s="6"/>
      <c r="D7" s="6"/>
      <c r="E7" s="6"/>
      <c r="F7" s="12"/>
      <c r="G7" s="16" t="s">
        <v>26</v>
      </c>
      <c r="H7" s="6"/>
      <c r="I7" s="6"/>
      <c r="J7" s="12"/>
      <c r="K7" s="17">
        <f>SUM(K8:K13)</f>
        <v>68410</v>
      </c>
      <c r="L7" s="18"/>
      <c r="M7" s="18"/>
      <c r="N7" s="18"/>
      <c r="O7" s="18"/>
    </row>
    <row r="8" ht="21.75" customHeight="1">
      <c r="A8" s="19" t="s">
        <v>27</v>
      </c>
      <c r="B8" s="20">
        <f t="shared" ref="B8:B20" si="1">ROW()-8+1</f>
        <v>1</v>
      </c>
      <c r="C8" s="21" t="s">
        <v>28</v>
      </c>
      <c r="D8" s="22">
        <v>56.0</v>
      </c>
      <c r="E8" s="23" t="s">
        <v>29</v>
      </c>
      <c r="F8" s="24"/>
      <c r="G8" s="25"/>
      <c r="H8" s="26">
        <f t="shared" ref="H8:H20" si="2">IFERROR(G8*D8,0)</f>
        <v>0</v>
      </c>
      <c r="I8" s="25">
        <v>240.0</v>
      </c>
      <c r="J8" s="26">
        <f t="shared" ref="J8:J20" si="3">IFERROR(I8*D8,0)</f>
        <v>13440</v>
      </c>
      <c r="K8" s="27">
        <f t="shared" ref="K8:K20" si="4">H8+J8</f>
        <v>13440</v>
      </c>
      <c r="L8" s="23" t="s">
        <v>30</v>
      </c>
      <c r="M8" s="28"/>
      <c r="N8" s="29" t="s">
        <v>31</v>
      </c>
      <c r="O8" s="30"/>
    </row>
    <row r="9" ht="21.75" customHeight="1">
      <c r="A9" s="19" t="s">
        <v>27</v>
      </c>
      <c r="B9" s="31">
        <f t="shared" si="1"/>
        <v>2</v>
      </c>
      <c r="C9" s="32" t="s">
        <v>32</v>
      </c>
      <c r="D9" s="33">
        <v>92.0</v>
      </c>
      <c r="E9" s="34" t="s">
        <v>29</v>
      </c>
      <c r="F9" s="35"/>
      <c r="G9" s="36"/>
      <c r="H9" s="36">
        <f t="shared" si="2"/>
        <v>0</v>
      </c>
      <c r="I9" s="37">
        <v>320.0</v>
      </c>
      <c r="J9" s="36">
        <f t="shared" si="3"/>
        <v>29440</v>
      </c>
      <c r="K9" s="38">
        <f t="shared" si="4"/>
        <v>29440</v>
      </c>
      <c r="L9" s="34" t="s">
        <v>30</v>
      </c>
      <c r="M9" s="39"/>
      <c r="N9" s="40" t="s">
        <v>33</v>
      </c>
      <c r="O9" s="41"/>
    </row>
    <row r="10" ht="31.5" customHeight="1">
      <c r="A10" s="19" t="s">
        <v>27</v>
      </c>
      <c r="B10" s="20">
        <f t="shared" si="1"/>
        <v>3</v>
      </c>
      <c r="C10" s="21" t="s">
        <v>34</v>
      </c>
      <c r="D10" s="22">
        <v>15.0</v>
      </c>
      <c r="E10" s="23" t="s">
        <v>35</v>
      </c>
      <c r="F10" s="42" t="s">
        <v>36</v>
      </c>
      <c r="G10" s="25">
        <v>323.0</v>
      </c>
      <c r="H10" s="26">
        <f t="shared" si="2"/>
        <v>4845</v>
      </c>
      <c r="I10" s="25">
        <v>100.0</v>
      </c>
      <c r="J10" s="26">
        <f t="shared" si="3"/>
        <v>1500</v>
      </c>
      <c r="K10" s="27">
        <f t="shared" si="4"/>
        <v>6345</v>
      </c>
      <c r="L10" s="34" t="s">
        <v>30</v>
      </c>
      <c r="M10" s="28"/>
      <c r="N10" s="43" t="s">
        <v>37</v>
      </c>
      <c r="O10" s="30"/>
    </row>
    <row r="11" ht="21.75" customHeight="1">
      <c r="A11" s="19" t="s">
        <v>27</v>
      </c>
      <c r="B11" s="31">
        <f t="shared" si="1"/>
        <v>4</v>
      </c>
      <c r="C11" s="32" t="s">
        <v>38</v>
      </c>
      <c r="D11" s="33">
        <v>15.0</v>
      </c>
      <c r="E11" s="23" t="s">
        <v>35</v>
      </c>
      <c r="F11" s="44" t="s">
        <v>39</v>
      </c>
      <c r="G11" s="37">
        <v>333.0</v>
      </c>
      <c r="H11" s="36">
        <f t="shared" si="2"/>
        <v>4995</v>
      </c>
      <c r="I11" s="37">
        <v>100.0</v>
      </c>
      <c r="J11" s="36">
        <f t="shared" si="3"/>
        <v>1500</v>
      </c>
      <c r="K11" s="38">
        <f t="shared" si="4"/>
        <v>6495</v>
      </c>
      <c r="L11" s="34" t="s">
        <v>30</v>
      </c>
      <c r="M11" s="39"/>
      <c r="N11" s="45"/>
      <c r="O11" s="41"/>
    </row>
    <row r="12" ht="21.75" customHeight="1">
      <c r="A12" s="19" t="s">
        <v>27</v>
      </c>
      <c r="B12" s="20">
        <f t="shared" si="1"/>
        <v>5</v>
      </c>
      <c r="C12" s="21" t="s">
        <v>40</v>
      </c>
      <c r="D12" s="33">
        <v>15.0</v>
      </c>
      <c r="E12" s="23" t="s">
        <v>35</v>
      </c>
      <c r="F12" s="42" t="s">
        <v>41</v>
      </c>
      <c r="G12" s="25">
        <v>351.0</v>
      </c>
      <c r="H12" s="26">
        <f t="shared" si="2"/>
        <v>5265</v>
      </c>
      <c r="I12" s="25">
        <v>100.0</v>
      </c>
      <c r="J12" s="26">
        <f t="shared" si="3"/>
        <v>1500</v>
      </c>
      <c r="K12" s="27">
        <f t="shared" si="4"/>
        <v>6765</v>
      </c>
      <c r="L12" s="34" t="s">
        <v>30</v>
      </c>
      <c r="M12" s="28"/>
      <c r="N12" s="46"/>
      <c r="O12" s="30"/>
    </row>
    <row r="13" ht="21.75" customHeight="1">
      <c r="A13" s="19" t="s">
        <v>27</v>
      </c>
      <c r="B13" s="20">
        <f t="shared" si="1"/>
        <v>6</v>
      </c>
      <c r="C13" s="21" t="s">
        <v>42</v>
      </c>
      <c r="D13" s="33">
        <v>15.0</v>
      </c>
      <c r="E13" s="23" t="s">
        <v>35</v>
      </c>
      <c r="F13" s="42" t="s">
        <v>43</v>
      </c>
      <c r="G13" s="25">
        <v>295.0</v>
      </c>
      <c r="H13" s="26">
        <f t="shared" si="2"/>
        <v>4425</v>
      </c>
      <c r="I13" s="25">
        <v>100.0</v>
      </c>
      <c r="J13" s="26">
        <f t="shared" si="3"/>
        <v>1500</v>
      </c>
      <c r="K13" s="27">
        <f t="shared" si="4"/>
        <v>5925</v>
      </c>
      <c r="L13" s="34" t="s">
        <v>30</v>
      </c>
      <c r="M13" s="28"/>
      <c r="N13" s="46"/>
      <c r="O13" s="30"/>
    </row>
    <row r="14" ht="21.75" customHeight="1">
      <c r="A14" s="19" t="s">
        <v>27</v>
      </c>
      <c r="B14" s="20">
        <f t="shared" si="1"/>
        <v>7</v>
      </c>
      <c r="C14" s="21" t="s">
        <v>44</v>
      </c>
      <c r="D14" s="33">
        <v>15.0</v>
      </c>
      <c r="E14" s="23" t="s">
        <v>35</v>
      </c>
      <c r="F14" s="42" t="s">
        <v>45</v>
      </c>
      <c r="G14" s="25">
        <v>317.0</v>
      </c>
      <c r="H14" s="26">
        <f t="shared" si="2"/>
        <v>4755</v>
      </c>
      <c r="I14" s="25">
        <v>100.0</v>
      </c>
      <c r="J14" s="26">
        <f t="shared" si="3"/>
        <v>1500</v>
      </c>
      <c r="K14" s="27">
        <f t="shared" si="4"/>
        <v>6255</v>
      </c>
      <c r="L14" s="34" t="s">
        <v>30</v>
      </c>
      <c r="M14" s="28"/>
      <c r="N14" s="46"/>
      <c r="O14" s="30"/>
    </row>
    <row r="15" ht="21.75" customHeight="1">
      <c r="A15" s="19" t="s">
        <v>27</v>
      </c>
      <c r="B15" s="20">
        <f t="shared" si="1"/>
        <v>8</v>
      </c>
      <c r="C15" s="21" t="s">
        <v>46</v>
      </c>
      <c r="D15" s="33">
        <v>15.0</v>
      </c>
      <c r="E15" s="23" t="s">
        <v>35</v>
      </c>
      <c r="F15" s="42" t="s">
        <v>47</v>
      </c>
      <c r="G15" s="25">
        <v>304.0</v>
      </c>
      <c r="H15" s="26">
        <f t="shared" si="2"/>
        <v>4560</v>
      </c>
      <c r="I15" s="25">
        <v>100.0</v>
      </c>
      <c r="J15" s="26">
        <f t="shared" si="3"/>
        <v>1500</v>
      </c>
      <c r="K15" s="27">
        <f t="shared" si="4"/>
        <v>6060</v>
      </c>
      <c r="L15" s="34" t="s">
        <v>30</v>
      </c>
      <c r="M15" s="28"/>
      <c r="N15" s="46"/>
      <c r="O15" s="30"/>
    </row>
    <row r="16" ht="21.75" customHeight="1">
      <c r="A16" s="19" t="s">
        <v>27</v>
      </c>
      <c r="B16" s="20">
        <f t="shared" si="1"/>
        <v>9</v>
      </c>
      <c r="C16" s="21" t="s">
        <v>48</v>
      </c>
      <c r="D16" s="33">
        <v>15.0</v>
      </c>
      <c r="E16" s="23" t="s">
        <v>35</v>
      </c>
      <c r="F16" s="42" t="s">
        <v>49</v>
      </c>
      <c r="G16" s="25">
        <v>279.0</v>
      </c>
      <c r="H16" s="26">
        <f t="shared" si="2"/>
        <v>4185</v>
      </c>
      <c r="I16" s="25">
        <v>100.0</v>
      </c>
      <c r="J16" s="26">
        <f t="shared" si="3"/>
        <v>1500</v>
      </c>
      <c r="K16" s="27">
        <f t="shared" si="4"/>
        <v>5685</v>
      </c>
      <c r="L16" s="34" t="s">
        <v>30</v>
      </c>
      <c r="M16" s="28"/>
      <c r="N16" s="46"/>
      <c r="O16" s="30"/>
    </row>
    <row r="17" ht="21.75" customHeight="1">
      <c r="A17" s="19" t="s">
        <v>27</v>
      </c>
      <c r="B17" s="20">
        <f t="shared" si="1"/>
        <v>10</v>
      </c>
      <c r="C17" s="21" t="s">
        <v>50</v>
      </c>
      <c r="D17" s="33">
        <v>14.0</v>
      </c>
      <c r="E17" s="23" t="s">
        <v>35</v>
      </c>
      <c r="F17" s="42" t="s">
        <v>51</v>
      </c>
      <c r="G17" s="25">
        <v>339.0</v>
      </c>
      <c r="H17" s="26">
        <f t="shared" si="2"/>
        <v>4746</v>
      </c>
      <c r="I17" s="25">
        <v>100.0</v>
      </c>
      <c r="J17" s="26">
        <f t="shared" si="3"/>
        <v>1400</v>
      </c>
      <c r="K17" s="27">
        <f t="shared" si="4"/>
        <v>6146</v>
      </c>
      <c r="L17" s="34" t="s">
        <v>30</v>
      </c>
      <c r="M17" s="28"/>
      <c r="N17" s="46"/>
      <c r="O17" s="30"/>
    </row>
    <row r="18" ht="21.75" customHeight="1">
      <c r="A18" s="19" t="s">
        <v>27</v>
      </c>
      <c r="B18" s="20">
        <f t="shared" si="1"/>
        <v>11</v>
      </c>
      <c r="C18" s="21" t="s">
        <v>52</v>
      </c>
      <c r="D18" s="33">
        <v>14.0</v>
      </c>
      <c r="E18" s="23" t="s">
        <v>35</v>
      </c>
      <c r="F18" s="42" t="s">
        <v>53</v>
      </c>
      <c r="G18" s="25">
        <v>304.0</v>
      </c>
      <c r="H18" s="26">
        <f t="shared" si="2"/>
        <v>4256</v>
      </c>
      <c r="I18" s="25">
        <v>100.0</v>
      </c>
      <c r="J18" s="26">
        <f t="shared" si="3"/>
        <v>1400</v>
      </c>
      <c r="K18" s="27">
        <f t="shared" si="4"/>
        <v>5656</v>
      </c>
      <c r="L18" s="34" t="s">
        <v>30</v>
      </c>
      <c r="M18" s="28"/>
      <c r="N18" s="46"/>
      <c r="O18" s="30"/>
    </row>
    <row r="19" ht="21.75" customHeight="1">
      <c r="A19" s="19" t="s">
        <v>27</v>
      </c>
      <c r="B19" s="20">
        <f t="shared" si="1"/>
        <v>12</v>
      </c>
      <c r="C19" s="21" t="s">
        <v>54</v>
      </c>
      <c r="D19" s="33">
        <v>14.0</v>
      </c>
      <c r="E19" s="23" t="s">
        <v>35</v>
      </c>
      <c r="F19" s="42" t="s">
        <v>55</v>
      </c>
      <c r="G19" s="25">
        <v>278.0</v>
      </c>
      <c r="H19" s="26">
        <f t="shared" si="2"/>
        <v>3892</v>
      </c>
      <c r="I19" s="25">
        <v>100.0</v>
      </c>
      <c r="J19" s="26">
        <f t="shared" si="3"/>
        <v>1400</v>
      </c>
      <c r="K19" s="27">
        <f t="shared" si="4"/>
        <v>5292</v>
      </c>
      <c r="L19" s="34" t="s">
        <v>30</v>
      </c>
      <c r="M19" s="28"/>
      <c r="N19" s="46"/>
      <c r="O19" s="30"/>
    </row>
    <row r="20" ht="21.75" customHeight="1">
      <c r="A20" s="19" t="s">
        <v>27</v>
      </c>
      <c r="B20" s="20">
        <f t="shared" si="1"/>
        <v>13</v>
      </c>
      <c r="C20" s="21" t="s">
        <v>56</v>
      </c>
      <c r="D20" s="33">
        <v>14.0</v>
      </c>
      <c r="E20" s="23" t="s">
        <v>35</v>
      </c>
      <c r="F20" s="42" t="s">
        <v>57</v>
      </c>
      <c r="G20" s="25">
        <v>346.0</v>
      </c>
      <c r="H20" s="26">
        <f t="shared" si="2"/>
        <v>4844</v>
      </c>
      <c r="I20" s="25">
        <v>100.0</v>
      </c>
      <c r="J20" s="26">
        <f t="shared" si="3"/>
        <v>1400</v>
      </c>
      <c r="K20" s="27">
        <f t="shared" si="4"/>
        <v>6244</v>
      </c>
      <c r="L20" s="34" t="s">
        <v>30</v>
      </c>
      <c r="M20" s="28"/>
      <c r="N20" s="46"/>
      <c r="O20" s="30"/>
    </row>
    <row r="21" ht="21.75" customHeight="1">
      <c r="A21" s="47" t="s">
        <v>58</v>
      </c>
      <c r="B21" s="48"/>
      <c r="C21" s="48"/>
      <c r="D21" s="48"/>
      <c r="E21" s="48"/>
      <c r="F21" s="49"/>
      <c r="G21" s="50"/>
      <c r="H21" s="51">
        <f>SUM(H8:H13)</f>
        <v>19530</v>
      </c>
      <c r="I21" s="50"/>
      <c r="J21" s="51">
        <f t="shared" ref="J21:K21" si="5">SUM(J8:J13)</f>
        <v>48880</v>
      </c>
      <c r="K21" s="52">
        <f t="shared" si="5"/>
        <v>68410</v>
      </c>
      <c r="L21" s="50"/>
      <c r="M21" s="50"/>
      <c r="N21" s="50"/>
      <c r="O21" s="50"/>
    </row>
    <row r="22" ht="14.25" customHeight="1"/>
    <row r="23" ht="24.0" customHeight="1">
      <c r="A23" s="53" t="s">
        <v>59</v>
      </c>
      <c r="B23" s="6"/>
      <c r="C23" s="6"/>
      <c r="D23" s="6"/>
      <c r="E23" s="6"/>
      <c r="F23" s="12"/>
      <c r="G23" s="54" t="s">
        <v>26</v>
      </c>
      <c r="H23" s="6"/>
      <c r="I23" s="6"/>
      <c r="J23" s="12"/>
      <c r="K23" s="55">
        <f>SUM(K24:K29)</f>
        <v>23117</v>
      </c>
      <c r="L23" s="56"/>
      <c r="M23" s="56"/>
      <c r="N23" s="56"/>
      <c r="O23" s="56"/>
    </row>
    <row r="24" ht="21.75" customHeight="1">
      <c r="A24" s="57" t="s">
        <v>60</v>
      </c>
      <c r="B24" s="58">
        <f t="shared" ref="B24:B29" si="6">ROW()-17+1</f>
        <v>8</v>
      </c>
      <c r="C24" s="59" t="s">
        <v>61</v>
      </c>
      <c r="D24" s="60">
        <v>65.0</v>
      </c>
      <c r="E24" s="61" t="s">
        <v>29</v>
      </c>
      <c r="F24" s="62"/>
      <c r="G24" s="63"/>
      <c r="H24" s="63">
        <f>IFERROR(G24*D24,0)</f>
        <v>0</v>
      </c>
      <c r="I24" s="64">
        <v>240.0</v>
      </c>
      <c r="J24" s="63">
        <f>IFERROR(I24*D24,0)</f>
        <v>15600</v>
      </c>
      <c r="K24" s="65">
        <f t="shared" ref="K24:K29" si="7">H24+J24</f>
        <v>15600</v>
      </c>
      <c r="L24" s="61" t="s">
        <v>30</v>
      </c>
      <c r="M24" s="66"/>
      <c r="N24" s="67"/>
      <c r="O24" s="68"/>
    </row>
    <row r="25" ht="21.75" customHeight="1">
      <c r="A25" s="57" t="s">
        <v>60</v>
      </c>
      <c r="B25" s="31">
        <f t="shared" si="6"/>
        <v>9</v>
      </c>
      <c r="C25" s="59" t="s">
        <v>62</v>
      </c>
      <c r="D25" s="60">
        <v>1.0</v>
      </c>
      <c r="E25" s="61" t="s">
        <v>29</v>
      </c>
      <c r="F25" s="35"/>
      <c r="G25" s="36"/>
      <c r="H25" s="36">
        <f>IFERROR(G25*#REF!,0)</f>
        <v>0</v>
      </c>
      <c r="I25" s="37">
        <v>1000.0</v>
      </c>
      <c r="J25" s="37">
        <v>1000.0</v>
      </c>
      <c r="K25" s="38">
        <f t="shared" si="7"/>
        <v>1000</v>
      </c>
      <c r="L25" s="34" t="s">
        <v>30</v>
      </c>
      <c r="M25" s="39"/>
      <c r="N25" s="45"/>
      <c r="O25" s="41"/>
    </row>
    <row r="26" ht="21.75" customHeight="1">
      <c r="A26" s="57" t="s">
        <v>60</v>
      </c>
      <c r="B26" s="58">
        <f t="shared" si="6"/>
        <v>10</v>
      </c>
      <c r="C26" s="69" t="s">
        <v>63</v>
      </c>
      <c r="D26" s="33">
        <v>5.0</v>
      </c>
      <c r="E26" s="34" t="s">
        <v>35</v>
      </c>
      <c r="F26" s="70" t="s">
        <v>64</v>
      </c>
      <c r="G26" s="64">
        <v>323.0</v>
      </c>
      <c r="H26" s="36">
        <f t="shared" ref="H26:H29" si="8">IFERROR(G26*D26,0)</f>
        <v>1615</v>
      </c>
      <c r="I26" s="64">
        <v>100.0</v>
      </c>
      <c r="J26" s="64">
        <v>100.0</v>
      </c>
      <c r="K26" s="65">
        <f t="shared" si="7"/>
        <v>1715</v>
      </c>
      <c r="L26" s="61" t="s">
        <v>30</v>
      </c>
      <c r="M26" s="66"/>
      <c r="N26" s="67"/>
      <c r="O26" s="68"/>
    </row>
    <row r="27" ht="21.75" customHeight="1">
      <c r="A27" s="57" t="s">
        <v>60</v>
      </c>
      <c r="B27" s="31">
        <f t="shared" si="6"/>
        <v>11</v>
      </c>
      <c r="C27" s="32" t="s">
        <v>65</v>
      </c>
      <c r="D27" s="33">
        <v>5.0</v>
      </c>
      <c r="E27" s="34" t="s">
        <v>35</v>
      </c>
      <c r="F27" s="44" t="s">
        <v>66</v>
      </c>
      <c r="G27" s="37">
        <v>254.0</v>
      </c>
      <c r="H27" s="36">
        <f t="shared" si="8"/>
        <v>1270</v>
      </c>
      <c r="I27" s="37">
        <v>100.0</v>
      </c>
      <c r="J27" s="36">
        <f t="shared" ref="J27:J29" si="9">IFERROR(I27*D27,0)</f>
        <v>500</v>
      </c>
      <c r="K27" s="38">
        <f t="shared" si="7"/>
        <v>1770</v>
      </c>
      <c r="L27" s="61" t="s">
        <v>30</v>
      </c>
      <c r="M27" s="39"/>
      <c r="N27" s="45"/>
      <c r="O27" s="41"/>
    </row>
    <row r="28" ht="21.75" customHeight="1">
      <c r="A28" s="57" t="s">
        <v>60</v>
      </c>
      <c r="B28" s="58">
        <f t="shared" si="6"/>
        <v>12</v>
      </c>
      <c r="C28" s="59" t="s">
        <v>34</v>
      </c>
      <c r="D28" s="60">
        <v>4.0</v>
      </c>
      <c r="E28" s="34" t="s">
        <v>35</v>
      </c>
      <c r="F28" s="42" t="s">
        <v>36</v>
      </c>
      <c r="G28" s="64">
        <v>323.0</v>
      </c>
      <c r="H28" s="63">
        <f t="shared" si="8"/>
        <v>1292</v>
      </c>
      <c r="I28" s="64">
        <v>100.0</v>
      </c>
      <c r="J28" s="63">
        <f t="shared" si="9"/>
        <v>400</v>
      </c>
      <c r="K28" s="65">
        <f t="shared" si="7"/>
        <v>1692</v>
      </c>
      <c r="L28" s="61" t="s">
        <v>30</v>
      </c>
      <c r="M28" s="66"/>
      <c r="N28" s="67"/>
      <c r="O28" s="68"/>
    </row>
    <row r="29" ht="21.75" customHeight="1">
      <c r="A29" s="57" t="s">
        <v>60</v>
      </c>
      <c r="B29" s="31">
        <f t="shared" si="6"/>
        <v>13</v>
      </c>
      <c r="C29" s="32" t="s">
        <v>48</v>
      </c>
      <c r="D29" s="33">
        <v>4.0</v>
      </c>
      <c r="E29" s="34" t="s">
        <v>35</v>
      </c>
      <c r="F29" s="42" t="s">
        <v>49</v>
      </c>
      <c r="G29" s="37">
        <v>235.0</v>
      </c>
      <c r="H29" s="36">
        <f t="shared" si="8"/>
        <v>940</v>
      </c>
      <c r="I29" s="37">
        <v>100.0</v>
      </c>
      <c r="J29" s="36">
        <f t="shared" si="9"/>
        <v>400</v>
      </c>
      <c r="K29" s="38">
        <f t="shared" si="7"/>
        <v>1340</v>
      </c>
      <c r="L29" s="61" t="s">
        <v>30</v>
      </c>
      <c r="M29" s="39"/>
      <c r="N29" s="45"/>
      <c r="O29" s="41"/>
    </row>
    <row r="30" ht="21.75" customHeight="1">
      <c r="A30" s="47" t="s">
        <v>67</v>
      </c>
      <c r="B30" s="48"/>
      <c r="C30" s="48"/>
      <c r="D30" s="48"/>
      <c r="E30" s="48"/>
      <c r="F30" s="49"/>
      <c r="G30" s="50"/>
      <c r="H30" s="51">
        <f>SUM(H24:H29)</f>
        <v>5117</v>
      </c>
      <c r="I30" s="50"/>
      <c r="J30" s="51">
        <f t="shared" ref="J30:K30" si="10">SUM(J24:J29)</f>
        <v>18000</v>
      </c>
      <c r="K30" s="52">
        <f t="shared" si="10"/>
        <v>23117</v>
      </c>
      <c r="L30" s="50"/>
      <c r="M30" s="50"/>
      <c r="N30" s="50"/>
      <c r="O30" s="50"/>
    </row>
    <row r="31" ht="14.25" customHeight="1"/>
    <row r="32" ht="24.0" customHeight="1">
      <c r="A32" s="129" t="s">
        <v>158</v>
      </c>
      <c r="B32" s="6"/>
      <c r="C32" s="6"/>
      <c r="D32" s="6"/>
      <c r="E32" s="6"/>
      <c r="F32" s="12"/>
      <c r="G32" s="130" t="s">
        <v>26</v>
      </c>
      <c r="H32" s="6"/>
      <c r="I32" s="6"/>
      <c r="J32" s="12"/>
      <c r="K32" s="131">
        <f>SUM(K33:K38)</f>
        <v>3000</v>
      </c>
      <c r="L32" s="132"/>
      <c r="M32" s="132"/>
      <c r="N32" s="132"/>
      <c r="O32" s="132"/>
    </row>
    <row r="33" ht="35.25" customHeight="1">
      <c r="A33" s="245" t="s">
        <v>69</v>
      </c>
      <c r="B33" s="246">
        <v>1.0</v>
      </c>
      <c r="C33" s="135" t="s">
        <v>159</v>
      </c>
      <c r="D33" s="136">
        <v>2.0</v>
      </c>
      <c r="E33" s="137" t="s">
        <v>35</v>
      </c>
      <c r="F33" s="146" t="s">
        <v>160</v>
      </c>
      <c r="G33" s="140">
        <v>400.0</v>
      </c>
      <c r="H33" s="139">
        <f t="shared" ref="H33:H38" si="11">IFERROR(G33*D33,0)</f>
        <v>800</v>
      </c>
      <c r="I33" s="140">
        <v>100.0</v>
      </c>
      <c r="J33" s="139">
        <f t="shared" ref="J33:J38" si="12">IFERROR(I33*D33,0)</f>
        <v>200</v>
      </c>
      <c r="K33" s="141">
        <f t="shared" ref="K33:K38" si="13">H33+J33</f>
        <v>1000</v>
      </c>
      <c r="L33" s="142"/>
      <c r="M33" s="142"/>
      <c r="N33" s="247" t="s">
        <v>161</v>
      </c>
      <c r="O33" s="144"/>
    </row>
    <row r="34" ht="32.25" customHeight="1">
      <c r="A34" s="245" t="s">
        <v>69</v>
      </c>
      <c r="B34" s="231">
        <v>2.0</v>
      </c>
      <c r="C34" s="32" t="s">
        <v>162</v>
      </c>
      <c r="D34" s="33">
        <v>2.0</v>
      </c>
      <c r="E34" s="34" t="s">
        <v>35</v>
      </c>
      <c r="F34" s="146" t="s">
        <v>160</v>
      </c>
      <c r="G34" s="37">
        <v>400.0</v>
      </c>
      <c r="H34" s="36">
        <f t="shared" si="11"/>
        <v>800</v>
      </c>
      <c r="I34" s="37">
        <v>100.0</v>
      </c>
      <c r="J34" s="36">
        <f t="shared" si="12"/>
        <v>200</v>
      </c>
      <c r="K34" s="38">
        <f t="shared" si="13"/>
        <v>1000</v>
      </c>
      <c r="L34" s="39"/>
      <c r="M34" s="39"/>
      <c r="N34" s="248"/>
      <c r="O34" s="41"/>
    </row>
    <row r="35" ht="33.75" customHeight="1">
      <c r="A35" s="245" t="s">
        <v>69</v>
      </c>
      <c r="B35" s="246">
        <v>3.0</v>
      </c>
      <c r="C35" s="135" t="s">
        <v>163</v>
      </c>
      <c r="D35" s="136">
        <v>2.0</v>
      </c>
      <c r="E35" s="137" t="s">
        <v>35</v>
      </c>
      <c r="F35" s="146" t="s">
        <v>160</v>
      </c>
      <c r="G35" s="140">
        <v>400.0</v>
      </c>
      <c r="H35" s="139">
        <f t="shared" si="11"/>
        <v>800</v>
      </c>
      <c r="I35" s="140">
        <v>100.0</v>
      </c>
      <c r="J35" s="139">
        <f t="shared" si="12"/>
        <v>200</v>
      </c>
      <c r="K35" s="141">
        <f t="shared" si="13"/>
        <v>1000</v>
      </c>
      <c r="L35" s="142"/>
      <c r="M35" s="142"/>
      <c r="N35" s="249"/>
      <c r="O35" s="144"/>
    </row>
    <row r="36" ht="21.75" hidden="1" customHeight="1">
      <c r="A36" s="133" t="s">
        <v>83</v>
      </c>
      <c r="B36" s="31">
        <f t="shared" ref="B36:B38" si="14">ROW()-53+1</f>
        <v>-16</v>
      </c>
      <c r="C36" s="87"/>
      <c r="D36" s="88"/>
      <c r="E36" s="39"/>
      <c r="F36" s="35"/>
      <c r="G36" s="36"/>
      <c r="H36" s="36">
        <f t="shared" si="11"/>
        <v>0</v>
      </c>
      <c r="I36" s="36"/>
      <c r="J36" s="36">
        <f t="shared" si="12"/>
        <v>0</v>
      </c>
      <c r="K36" s="38">
        <f t="shared" si="13"/>
        <v>0</v>
      </c>
      <c r="L36" s="39"/>
      <c r="M36" s="39"/>
      <c r="N36" s="45"/>
      <c r="O36" s="41"/>
    </row>
    <row r="37" ht="21.75" hidden="1" customHeight="1">
      <c r="A37" s="133" t="s">
        <v>83</v>
      </c>
      <c r="B37" s="134">
        <f t="shared" si="14"/>
        <v>-15</v>
      </c>
      <c r="C37" s="240"/>
      <c r="D37" s="241"/>
      <c r="E37" s="142"/>
      <c r="F37" s="138"/>
      <c r="G37" s="139"/>
      <c r="H37" s="139">
        <f t="shared" si="11"/>
        <v>0</v>
      </c>
      <c r="I37" s="139"/>
      <c r="J37" s="139">
        <f t="shared" si="12"/>
        <v>0</v>
      </c>
      <c r="K37" s="141">
        <f t="shared" si="13"/>
        <v>0</v>
      </c>
      <c r="L37" s="142"/>
      <c r="M37" s="142"/>
      <c r="N37" s="147"/>
      <c r="O37" s="144"/>
    </row>
    <row r="38" ht="21.75" hidden="1" customHeight="1">
      <c r="A38" s="133" t="s">
        <v>83</v>
      </c>
      <c r="B38" s="31">
        <f t="shared" si="14"/>
        <v>-14</v>
      </c>
      <c r="C38" s="87"/>
      <c r="D38" s="88"/>
      <c r="E38" s="39"/>
      <c r="F38" s="35"/>
      <c r="G38" s="36"/>
      <c r="H38" s="36">
        <f t="shared" si="11"/>
        <v>0</v>
      </c>
      <c r="I38" s="36"/>
      <c r="J38" s="36">
        <f t="shared" si="12"/>
        <v>0</v>
      </c>
      <c r="K38" s="38">
        <f t="shared" si="13"/>
        <v>0</v>
      </c>
      <c r="L38" s="39"/>
      <c r="M38" s="39"/>
      <c r="N38" s="45"/>
      <c r="O38" s="41"/>
    </row>
    <row r="39" ht="21.75" customHeight="1">
      <c r="A39" s="47" t="s">
        <v>97</v>
      </c>
      <c r="B39" s="48"/>
      <c r="C39" s="48"/>
      <c r="D39" s="48"/>
      <c r="E39" s="48"/>
      <c r="F39" s="49"/>
      <c r="G39" s="50"/>
      <c r="H39" s="51">
        <f>SUM(H33:H38)</f>
        <v>2400</v>
      </c>
      <c r="I39" s="50"/>
      <c r="J39" s="51">
        <f t="shared" ref="J39:K39" si="15">SUM(J33:J38)</f>
        <v>600</v>
      </c>
      <c r="K39" s="52">
        <f t="shared" si="15"/>
        <v>3000</v>
      </c>
      <c r="L39" s="50"/>
      <c r="M39" s="50"/>
      <c r="N39" s="50"/>
      <c r="O39" s="50"/>
    </row>
    <row r="40" ht="14.25" customHeight="1"/>
    <row r="41" ht="24.0" hidden="1" customHeight="1">
      <c r="A41" s="129"/>
      <c r="B41" s="6"/>
      <c r="C41" s="6"/>
      <c r="D41" s="6"/>
      <c r="E41" s="6"/>
      <c r="F41" s="12"/>
      <c r="G41" s="130"/>
      <c r="H41" s="6"/>
      <c r="I41" s="6"/>
      <c r="J41" s="12"/>
      <c r="K41" s="131"/>
      <c r="L41" s="132"/>
      <c r="M41" s="132"/>
      <c r="N41" s="132"/>
      <c r="O41" s="132"/>
    </row>
    <row r="42" ht="21.75" hidden="1" customHeight="1">
      <c r="A42" s="133"/>
      <c r="B42" s="134"/>
      <c r="C42" s="240"/>
      <c r="D42" s="241"/>
      <c r="E42" s="142"/>
      <c r="F42" s="138"/>
      <c r="G42" s="139"/>
      <c r="H42" s="139"/>
      <c r="I42" s="139"/>
      <c r="J42" s="139"/>
      <c r="K42" s="141"/>
      <c r="L42" s="142"/>
      <c r="M42" s="142"/>
      <c r="N42" s="147"/>
      <c r="O42" s="144"/>
    </row>
    <row r="43" ht="21.75" hidden="1" customHeight="1">
      <c r="A43" s="133"/>
      <c r="B43" s="31"/>
      <c r="C43" s="87"/>
      <c r="D43" s="88"/>
      <c r="E43" s="39"/>
      <c r="F43" s="35"/>
      <c r="G43" s="36"/>
      <c r="H43" s="36"/>
      <c r="I43" s="36"/>
      <c r="J43" s="36"/>
      <c r="K43" s="38"/>
      <c r="L43" s="39"/>
      <c r="M43" s="39"/>
      <c r="N43" s="45"/>
      <c r="O43" s="41"/>
    </row>
    <row r="44" ht="21.75" hidden="1" customHeight="1">
      <c r="A44" s="133"/>
      <c r="B44" s="134"/>
      <c r="C44" s="240"/>
      <c r="D44" s="241"/>
      <c r="E44" s="142"/>
      <c r="F44" s="138"/>
      <c r="G44" s="139"/>
      <c r="H44" s="139"/>
      <c r="I44" s="139"/>
      <c r="J44" s="139"/>
      <c r="K44" s="141"/>
      <c r="L44" s="142"/>
      <c r="M44" s="142"/>
      <c r="N44" s="147"/>
      <c r="O44" s="144"/>
    </row>
    <row r="45" ht="21.75" hidden="1" customHeight="1">
      <c r="A45" s="133"/>
      <c r="B45" s="31"/>
      <c r="C45" s="87"/>
      <c r="D45" s="88"/>
      <c r="E45" s="39"/>
      <c r="F45" s="35"/>
      <c r="G45" s="36"/>
      <c r="H45" s="36"/>
      <c r="I45" s="36"/>
      <c r="J45" s="36"/>
      <c r="K45" s="38"/>
      <c r="L45" s="39"/>
      <c r="M45" s="39"/>
      <c r="N45" s="45"/>
      <c r="O45" s="41"/>
    </row>
    <row r="46" ht="21.75" hidden="1" customHeight="1">
      <c r="A46" s="133"/>
      <c r="B46" s="134"/>
      <c r="C46" s="240"/>
      <c r="D46" s="241"/>
      <c r="E46" s="142"/>
      <c r="F46" s="138"/>
      <c r="G46" s="139"/>
      <c r="H46" s="139"/>
      <c r="I46" s="139"/>
      <c r="J46" s="139"/>
      <c r="K46" s="141"/>
      <c r="L46" s="142"/>
      <c r="M46" s="142"/>
      <c r="N46" s="147"/>
      <c r="O46" s="144"/>
    </row>
    <row r="47" ht="21.75" hidden="1" customHeight="1">
      <c r="A47" s="133"/>
      <c r="B47" s="31"/>
      <c r="C47" s="87"/>
      <c r="D47" s="88"/>
      <c r="E47" s="39"/>
      <c r="F47" s="35"/>
      <c r="G47" s="36"/>
      <c r="H47" s="36"/>
      <c r="I47" s="36"/>
      <c r="J47" s="36"/>
      <c r="K47" s="38"/>
      <c r="L47" s="39"/>
      <c r="M47" s="39"/>
      <c r="N47" s="45"/>
      <c r="O47" s="41"/>
    </row>
    <row r="48" ht="21.75" hidden="1" customHeight="1">
      <c r="A48" s="47"/>
      <c r="B48" s="48"/>
      <c r="C48" s="48"/>
      <c r="D48" s="48"/>
      <c r="E48" s="48"/>
      <c r="F48" s="49"/>
      <c r="G48" s="50"/>
      <c r="H48" s="51"/>
      <c r="I48" s="50"/>
      <c r="J48" s="51"/>
      <c r="K48" s="52"/>
      <c r="L48" s="50"/>
      <c r="M48" s="50"/>
      <c r="N48" s="50"/>
      <c r="O48" s="50"/>
    </row>
    <row r="49" ht="14.25" hidden="1" customHeight="1"/>
    <row r="50" ht="24.0" hidden="1" customHeight="1">
      <c r="A50" s="129"/>
      <c r="B50" s="6"/>
      <c r="C50" s="6"/>
      <c r="D50" s="6"/>
      <c r="E50" s="6"/>
      <c r="F50" s="12"/>
      <c r="G50" s="130"/>
      <c r="H50" s="6"/>
      <c r="I50" s="6"/>
      <c r="J50" s="12"/>
      <c r="K50" s="131"/>
      <c r="L50" s="132"/>
      <c r="M50" s="132"/>
      <c r="N50" s="132"/>
      <c r="O50" s="132"/>
    </row>
    <row r="51" ht="21.75" hidden="1" customHeight="1">
      <c r="A51" s="133"/>
      <c r="B51" s="134"/>
      <c r="C51" s="240"/>
      <c r="D51" s="241"/>
      <c r="E51" s="142"/>
      <c r="F51" s="138"/>
      <c r="G51" s="139"/>
      <c r="H51" s="139"/>
      <c r="I51" s="139"/>
      <c r="J51" s="139"/>
      <c r="K51" s="141"/>
      <c r="L51" s="142"/>
      <c r="M51" s="142"/>
      <c r="N51" s="147"/>
      <c r="O51" s="144"/>
    </row>
    <row r="52" ht="21.75" hidden="1" customHeight="1">
      <c r="A52" s="133"/>
      <c r="B52" s="31"/>
      <c r="C52" s="87"/>
      <c r="D52" s="88"/>
      <c r="E52" s="39"/>
      <c r="F52" s="35"/>
      <c r="G52" s="36"/>
      <c r="H52" s="36"/>
      <c r="I52" s="36"/>
      <c r="J52" s="36"/>
      <c r="K52" s="38"/>
      <c r="L52" s="39"/>
      <c r="M52" s="39"/>
      <c r="N52" s="45"/>
      <c r="O52" s="41"/>
    </row>
    <row r="53" ht="21.75" hidden="1" customHeight="1">
      <c r="A53" s="133"/>
      <c r="B53" s="134"/>
      <c r="C53" s="240"/>
      <c r="D53" s="241"/>
      <c r="E53" s="142"/>
      <c r="F53" s="138"/>
      <c r="G53" s="139"/>
      <c r="H53" s="139"/>
      <c r="I53" s="139"/>
      <c r="J53" s="139"/>
      <c r="K53" s="141"/>
      <c r="L53" s="142"/>
      <c r="M53" s="142"/>
      <c r="N53" s="147"/>
      <c r="O53" s="144"/>
    </row>
    <row r="54" ht="21.75" hidden="1" customHeight="1">
      <c r="A54" s="133"/>
      <c r="B54" s="31"/>
      <c r="C54" s="87"/>
      <c r="D54" s="88"/>
      <c r="E54" s="39"/>
      <c r="F54" s="35"/>
      <c r="G54" s="36"/>
      <c r="H54" s="36"/>
      <c r="I54" s="36"/>
      <c r="J54" s="36"/>
      <c r="K54" s="38"/>
      <c r="L54" s="39"/>
      <c r="M54" s="39"/>
      <c r="N54" s="45"/>
      <c r="O54" s="41"/>
    </row>
    <row r="55" ht="21.75" hidden="1" customHeight="1">
      <c r="A55" s="133"/>
      <c r="B55" s="134"/>
      <c r="C55" s="240"/>
      <c r="D55" s="241"/>
      <c r="E55" s="142"/>
      <c r="F55" s="138"/>
      <c r="G55" s="139"/>
      <c r="H55" s="139"/>
      <c r="I55" s="139"/>
      <c r="J55" s="139"/>
      <c r="K55" s="141"/>
      <c r="L55" s="142"/>
      <c r="M55" s="142"/>
      <c r="N55" s="147"/>
      <c r="O55" s="144"/>
    </row>
    <row r="56" ht="21.75" hidden="1" customHeight="1">
      <c r="A56" s="133"/>
      <c r="B56" s="31"/>
      <c r="C56" s="87"/>
      <c r="D56" s="88"/>
      <c r="E56" s="39"/>
      <c r="F56" s="35"/>
      <c r="G56" s="36"/>
      <c r="H56" s="36"/>
      <c r="I56" s="36"/>
      <c r="J56" s="36"/>
      <c r="K56" s="38"/>
      <c r="L56" s="39"/>
      <c r="M56" s="39"/>
      <c r="N56" s="45"/>
      <c r="O56" s="41"/>
    </row>
    <row r="57" ht="21.75" hidden="1" customHeight="1">
      <c r="A57" s="47"/>
      <c r="B57" s="48"/>
      <c r="C57" s="48"/>
      <c r="D57" s="48"/>
      <c r="E57" s="48"/>
      <c r="F57" s="49"/>
      <c r="G57" s="50"/>
      <c r="H57" s="51"/>
      <c r="I57" s="50"/>
      <c r="J57" s="51"/>
      <c r="K57" s="52"/>
      <c r="L57" s="50"/>
      <c r="M57" s="50"/>
      <c r="N57" s="50"/>
      <c r="O57" s="50"/>
    </row>
    <row r="58" ht="14.25" customHeight="1"/>
    <row r="59" ht="24.0" customHeight="1">
      <c r="A59" s="129" t="s">
        <v>82</v>
      </c>
      <c r="B59" s="6"/>
      <c r="C59" s="6"/>
      <c r="D59" s="6"/>
      <c r="E59" s="6"/>
      <c r="F59" s="12"/>
      <c r="G59" s="130" t="s">
        <v>26</v>
      </c>
      <c r="H59" s="6"/>
      <c r="I59" s="6"/>
      <c r="J59" s="12"/>
      <c r="K59" s="131">
        <f>SUM(K60:K65)</f>
        <v>66026</v>
      </c>
      <c r="L59" s="132"/>
      <c r="M59" s="132"/>
      <c r="N59" s="132"/>
      <c r="O59" s="132"/>
    </row>
    <row r="60" ht="21.75" customHeight="1">
      <c r="A60" s="245" t="s">
        <v>74</v>
      </c>
      <c r="B60" s="246">
        <v>1.0</v>
      </c>
      <c r="C60" s="135" t="s">
        <v>84</v>
      </c>
      <c r="D60" s="136">
        <v>22.0</v>
      </c>
      <c r="E60" s="137" t="s">
        <v>29</v>
      </c>
      <c r="F60" s="138"/>
      <c r="G60" s="139"/>
      <c r="H60" s="139">
        <f t="shared" ref="H60:H66" si="16">IFERROR(G60*D60,0)</f>
        <v>0</v>
      </c>
      <c r="I60" s="140">
        <v>600.0</v>
      </c>
      <c r="J60" s="139">
        <f t="shared" ref="J60:J66" si="17">IFERROR(I60*D60,0)</f>
        <v>13200</v>
      </c>
      <c r="K60" s="141">
        <f t="shared" ref="K60:K66" si="18">H60+J60</f>
        <v>13200</v>
      </c>
      <c r="L60" s="137" t="s">
        <v>30</v>
      </c>
      <c r="M60" s="142"/>
      <c r="N60" s="143" t="s">
        <v>85</v>
      </c>
      <c r="O60" s="144"/>
    </row>
    <row r="61" ht="21.75" customHeight="1">
      <c r="A61" s="245" t="s">
        <v>74</v>
      </c>
      <c r="B61" s="231">
        <v>2.0</v>
      </c>
      <c r="C61" s="32" t="s">
        <v>86</v>
      </c>
      <c r="D61" s="33">
        <v>8.0</v>
      </c>
      <c r="E61" s="34" t="s">
        <v>29</v>
      </c>
      <c r="F61" s="35"/>
      <c r="G61" s="36"/>
      <c r="H61" s="36">
        <f t="shared" si="16"/>
        <v>0</v>
      </c>
      <c r="I61" s="37">
        <v>240.0</v>
      </c>
      <c r="J61" s="36">
        <f t="shared" si="17"/>
        <v>1920</v>
      </c>
      <c r="K61" s="38">
        <f t="shared" si="18"/>
        <v>1920</v>
      </c>
      <c r="L61" s="34" t="s">
        <v>30</v>
      </c>
      <c r="M61" s="39"/>
      <c r="N61" s="145" t="s">
        <v>31</v>
      </c>
      <c r="O61" s="41"/>
    </row>
    <row r="62" ht="21.75" customHeight="1">
      <c r="A62" s="245" t="s">
        <v>74</v>
      </c>
      <c r="B62" s="246">
        <v>3.0</v>
      </c>
      <c r="C62" s="135" t="s">
        <v>87</v>
      </c>
      <c r="D62" s="136">
        <v>1.0</v>
      </c>
      <c r="E62" s="137" t="s">
        <v>35</v>
      </c>
      <c r="F62" s="146" t="s">
        <v>88</v>
      </c>
      <c r="G62" s="140">
        <v>721.0</v>
      </c>
      <c r="H62" s="139">
        <f t="shared" si="16"/>
        <v>721</v>
      </c>
      <c r="I62" s="140">
        <v>100.0</v>
      </c>
      <c r="J62" s="139">
        <f t="shared" si="17"/>
        <v>100</v>
      </c>
      <c r="K62" s="141">
        <f t="shared" si="18"/>
        <v>821</v>
      </c>
      <c r="L62" s="137" t="s">
        <v>30</v>
      </c>
      <c r="M62" s="142"/>
      <c r="N62" s="147"/>
      <c r="O62" s="144"/>
    </row>
    <row r="63" ht="21.75" customHeight="1">
      <c r="A63" s="245" t="s">
        <v>74</v>
      </c>
      <c r="B63" s="231">
        <v>4.0</v>
      </c>
      <c r="C63" s="32" t="s">
        <v>89</v>
      </c>
      <c r="D63" s="33">
        <v>1.0</v>
      </c>
      <c r="E63" s="34" t="s">
        <v>35</v>
      </c>
      <c r="F63" s="148" t="s">
        <v>90</v>
      </c>
      <c r="G63" s="37">
        <v>17415.0</v>
      </c>
      <c r="H63" s="36">
        <f t="shared" si="16"/>
        <v>17415</v>
      </c>
      <c r="I63" s="37">
        <v>500.0</v>
      </c>
      <c r="J63" s="36">
        <f t="shared" si="17"/>
        <v>500</v>
      </c>
      <c r="K63" s="38">
        <f t="shared" si="18"/>
        <v>17915</v>
      </c>
      <c r="L63" s="34" t="s">
        <v>30</v>
      </c>
      <c r="M63" s="39"/>
      <c r="N63" s="45"/>
      <c r="O63" s="41"/>
    </row>
    <row r="64" ht="21.75" customHeight="1">
      <c r="A64" s="245" t="s">
        <v>74</v>
      </c>
      <c r="B64" s="246">
        <v>5.0</v>
      </c>
      <c r="C64" s="135" t="s">
        <v>91</v>
      </c>
      <c r="D64" s="136">
        <v>1.0</v>
      </c>
      <c r="E64" s="137" t="s">
        <v>35</v>
      </c>
      <c r="F64" s="146" t="s">
        <v>92</v>
      </c>
      <c r="G64" s="140">
        <v>28188.0</v>
      </c>
      <c r="H64" s="139">
        <f t="shared" si="16"/>
        <v>28188</v>
      </c>
      <c r="I64" s="140">
        <v>3000.0</v>
      </c>
      <c r="J64" s="139">
        <f t="shared" si="17"/>
        <v>3000</v>
      </c>
      <c r="K64" s="141">
        <f t="shared" si="18"/>
        <v>31188</v>
      </c>
      <c r="L64" s="137" t="s">
        <v>30</v>
      </c>
      <c r="M64" s="142"/>
      <c r="N64" s="147"/>
      <c r="O64" s="144"/>
    </row>
    <row r="65" ht="21.75" customHeight="1">
      <c r="A65" s="245" t="s">
        <v>74</v>
      </c>
      <c r="B65" s="231">
        <v>6.0</v>
      </c>
      <c r="C65" s="32" t="s">
        <v>93</v>
      </c>
      <c r="D65" s="33">
        <v>1.0</v>
      </c>
      <c r="E65" s="34" t="s">
        <v>35</v>
      </c>
      <c r="F65" s="44" t="s">
        <v>94</v>
      </c>
      <c r="G65" s="37">
        <v>882.0</v>
      </c>
      <c r="H65" s="36">
        <f t="shared" si="16"/>
        <v>882</v>
      </c>
      <c r="I65" s="37">
        <v>100.0</v>
      </c>
      <c r="J65" s="36">
        <f t="shared" si="17"/>
        <v>100</v>
      </c>
      <c r="K65" s="38">
        <f t="shared" si="18"/>
        <v>982</v>
      </c>
      <c r="L65" s="34" t="s">
        <v>30</v>
      </c>
      <c r="M65" s="39"/>
      <c r="N65" s="45"/>
      <c r="O65" s="41"/>
    </row>
    <row r="66" ht="21.75" customHeight="1">
      <c r="A66" s="245" t="s">
        <v>74</v>
      </c>
      <c r="B66" s="231">
        <v>7.0</v>
      </c>
      <c r="C66" s="32" t="s">
        <v>95</v>
      </c>
      <c r="D66" s="33">
        <v>1.0</v>
      </c>
      <c r="E66" s="34" t="s">
        <v>35</v>
      </c>
      <c r="F66" s="44" t="s">
        <v>96</v>
      </c>
      <c r="G66" s="37">
        <v>21560.0</v>
      </c>
      <c r="H66" s="36">
        <f t="shared" si="16"/>
        <v>21560</v>
      </c>
      <c r="I66" s="37">
        <v>250.0</v>
      </c>
      <c r="J66" s="36">
        <f t="shared" si="17"/>
        <v>250</v>
      </c>
      <c r="K66" s="38">
        <f t="shared" si="18"/>
        <v>21810</v>
      </c>
      <c r="L66" s="34" t="s">
        <v>30</v>
      </c>
      <c r="M66" s="39"/>
      <c r="N66" s="45"/>
      <c r="O66" s="41"/>
    </row>
    <row r="67" ht="21.75" customHeight="1">
      <c r="A67" s="47" t="s">
        <v>97</v>
      </c>
      <c r="B67" s="48"/>
      <c r="C67" s="48"/>
      <c r="D67" s="48"/>
      <c r="E67" s="48"/>
      <c r="F67" s="49"/>
      <c r="G67" s="50"/>
      <c r="H67" s="51">
        <f>SUM(H60:H65)</f>
        <v>47206</v>
      </c>
      <c r="I67" s="50"/>
      <c r="J67" s="51">
        <f t="shared" ref="J67:K67" si="19">SUM(J60:J65)</f>
        <v>18820</v>
      </c>
      <c r="K67" s="52">
        <f t="shared" si="19"/>
        <v>66026</v>
      </c>
      <c r="L67" s="50"/>
      <c r="M67" s="50"/>
      <c r="N67" s="50"/>
      <c r="O67" s="50"/>
    </row>
    <row r="68" ht="14.25" customHeight="1"/>
    <row r="69" hidden="1"/>
    <row r="70" hidden="1"/>
    <row r="71" hidden="1"/>
    <row r="72" hidden="1"/>
    <row r="73" hidden="1"/>
    <row r="74" hidden="1"/>
    <row r="75" hidden="1"/>
    <row r="76" hidden="1"/>
    <row r="77" ht="14.25" hidden="1" customHeight="1"/>
    <row r="78" hidden="1"/>
    <row r="79" hidden="1"/>
    <row r="80" ht="21.75" hidden="1" customHeight="1">
      <c r="A80" s="172" t="s">
        <v>104</v>
      </c>
      <c r="B80" s="31">
        <f t="shared" ref="B80:B84" si="20">ROW()-71+1</f>
        <v>10</v>
      </c>
      <c r="C80" s="87"/>
      <c r="D80" s="88"/>
      <c r="E80" s="39"/>
      <c r="F80" s="35"/>
      <c r="G80" s="36"/>
      <c r="H80" s="36">
        <f t="shared" ref="H80:H84" si="21">IFERROR(G80*D80,0)</f>
        <v>0</v>
      </c>
      <c r="I80" s="36"/>
      <c r="J80" s="36">
        <f t="shared" ref="J80:J84" si="22">IFERROR(I80*D80,0)</f>
        <v>0</v>
      </c>
      <c r="K80" s="38">
        <f t="shared" ref="K80:K84" si="23">H80+J80</f>
        <v>0</v>
      </c>
      <c r="L80" s="39"/>
      <c r="M80" s="39"/>
      <c r="N80" s="45"/>
      <c r="O80" s="41"/>
    </row>
    <row r="81" ht="21.75" hidden="1" customHeight="1">
      <c r="A81" s="172" t="s">
        <v>104</v>
      </c>
      <c r="B81" s="173">
        <f t="shared" si="20"/>
        <v>11</v>
      </c>
      <c r="C81" s="184"/>
      <c r="D81" s="185"/>
      <c r="E81" s="181"/>
      <c r="F81" s="186"/>
      <c r="G81" s="179"/>
      <c r="H81" s="179">
        <f t="shared" si="21"/>
        <v>0</v>
      </c>
      <c r="I81" s="179"/>
      <c r="J81" s="179">
        <f t="shared" si="22"/>
        <v>0</v>
      </c>
      <c r="K81" s="180">
        <f t="shared" si="23"/>
        <v>0</v>
      </c>
      <c r="L81" s="181"/>
      <c r="M81" s="181"/>
      <c r="N81" s="182"/>
      <c r="O81" s="183"/>
    </row>
    <row r="82" ht="21.75" hidden="1" customHeight="1">
      <c r="A82" s="172" t="s">
        <v>104</v>
      </c>
      <c r="B82" s="31">
        <f t="shared" si="20"/>
        <v>12</v>
      </c>
      <c r="C82" s="87"/>
      <c r="D82" s="88"/>
      <c r="E82" s="39"/>
      <c r="F82" s="35"/>
      <c r="G82" s="36"/>
      <c r="H82" s="36">
        <f t="shared" si="21"/>
        <v>0</v>
      </c>
      <c r="I82" s="36"/>
      <c r="J82" s="36">
        <f t="shared" si="22"/>
        <v>0</v>
      </c>
      <c r="K82" s="38">
        <f t="shared" si="23"/>
        <v>0</v>
      </c>
      <c r="L82" s="39"/>
      <c r="M82" s="39"/>
      <c r="N82" s="45"/>
      <c r="O82" s="41"/>
    </row>
    <row r="83" ht="21.75" hidden="1" customHeight="1">
      <c r="A83" s="172" t="s">
        <v>104</v>
      </c>
      <c r="B83" s="173">
        <f t="shared" si="20"/>
        <v>13</v>
      </c>
      <c r="C83" s="184"/>
      <c r="D83" s="185"/>
      <c r="E83" s="181"/>
      <c r="F83" s="186"/>
      <c r="G83" s="179"/>
      <c r="H83" s="179">
        <f t="shared" si="21"/>
        <v>0</v>
      </c>
      <c r="I83" s="179"/>
      <c r="J83" s="179">
        <f t="shared" si="22"/>
        <v>0</v>
      </c>
      <c r="K83" s="180">
        <f t="shared" si="23"/>
        <v>0</v>
      </c>
      <c r="L83" s="181"/>
      <c r="M83" s="181"/>
      <c r="N83" s="182"/>
      <c r="O83" s="183"/>
    </row>
    <row r="84" ht="21.75" hidden="1" customHeight="1">
      <c r="A84" s="172" t="s">
        <v>104</v>
      </c>
      <c r="B84" s="31">
        <f t="shared" si="20"/>
        <v>14</v>
      </c>
      <c r="C84" s="87"/>
      <c r="D84" s="88"/>
      <c r="E84" s="39"/>
      <c r="F84" s="35"/>
      <c r="G84" s="36"/>
      <c r="H84" s="36">
        <f t="shared" si="21"/>
        <v>0</v>
      </c>
      <c r="I84" s="36"/>
      <c r="J84" s="36">
        <f t="shared" si="22"/>
        <v>0</v>
      </c>
      <c r="K84" s="38">
        <f t="shared" si="23"/>
        <v>0</v>
      </c>
      <c r="L84" s="39"/>
      <c r="M84" s="39"/>
      <c r="N84" s="45"/>
      <c r="O84" s="41"/>
    </row>
    <row r="85" hidden="1"/>
    <row r="86" ht="14.25" hidden="1" customHeight="1"/>
    <row r="87" ht="24.0" hidden="1" customHeight="1">
      <c r="A87" s="187" t="s">
        <v>108</v>
      </c>
      <c r="B87" s="6"/>
      <c r="C87" s="6"/>
      <c r="D87" s="6"/>
      <c r="E87" s="6"/>
      <c r="F87" s="12"/>
      <c r="G87" s="188" t="s">
        <v>26</v>
      </c>
      <c r="H87" s="6"/>
      <c r="I87" s="6"/>
      <c r="J87" s="12"/>
      <c r="K87" s="189">
        <f>SUM(K88:K93)</f>
        <v>0</v>
      </c>
      <c r="L87" s="190"/>
      <c r="M87" s="190"/>
      <c r="N87" s="190"/>
      <c r="O87" s="190"/>
    </row>
    <row r="88" ht="21.75" hidden="1" customHeight="1">
      <c r="A88" s="191" t="s">
        <v>109</v>
      </c>
      <c r="B88" s="192">
        <f t="shared" ref="B88:B93" si="24">ROW()-80+1</f>
        <v>9</v>
      </c>
      <c r="C88" s="193"/>
      <c r="D88" s="194"/>
      <c r="E88" s="195"/>
      <c r="F88" s="196"/>
      <c r="G88" s="197"/>
      <c r="H88" s="197">
        <f t="shared" ref="H88:H93" si="25">IFERROR(G88*D88,0)</f>
        <v>0</v>
      </c>
      <c r="I88" s="197"/>
      <c r="J88" s="197">
        <f t="shared" ref="J88:J93" si="26">IFERROR(I88*D88,0)</f>
        <v>0</v>
      </c>
      <c r="K88" s="198">
        <f t="shared" ref="K88:K93" si="27">H88+J88</f>
        <v>0</v>
      </c>
      <c r="L88" s="195"/>
      <c r="M88" s="195"/>
      <c r="N88" s="199"/>
      <c r="O88" s="200"/>
    </row>
    <row r="89" ht="21.75" hidden="1" customHeight="1">
      <c r="A89" s="191" t="s">
        <v>109</v>
      </c>
      <c r="B89" s="31">
        <f t="shared" si="24"/>
        <v>10</v>
      </c>
      <c r="C89" s="87"/>
      <c r="D89" s="88"/>
      <c r="E89" s="39"/>
      <c r="F89" s="35"/>
      <c r="G89" s="36"/>
      <c r="H89" s="36">
        <f t="shared" si="25"/>
        <v>0</v>
      </c>
      <c r="I89" s="36"/>
      <c r="J89" s="36">
        <f t="shared" si="26"/>
        <v>0</v>
      </c>
      <c r="K89" s="38">
        <f t="shared" si="27"/>
        <v>0</v>
      </c>
      <c r="L89" s="39"/>
      <c r="M89" s="39"/>
      <c r="N89" s="45"/>
      <c r="O89" s="41"/>
    </row>
    <row r="90" ht="21.75" hidden="1" customHeight="1">
      <c r="A90" s="191" t="s">
        <v>109</v>
      </c>
      <c r="B90" s="192">
        <f t="shared" si="24"/>
        <v>11</v>
      </c>
      <c r="C90" s="193"/>
      <c r="D90" s="194"/>
      <c r="E90" s="195"/>
      <c r="F90" s="196"/>
      <c r="G90" s="197"/>
      <c r="H90" s="197">
        <f t="shared" si="25"/>
        <v>0</v>
      </c>
      <c r="I90" s="197"/>
      <c r="J90" s="197">
        <f t="shared" si="26"/>
        <v>0</v>
      </c>
      <c r="K90" s="198">
        <f t="shared" si="27"/>
        <v>0</v>
      </c>
      <c r="L90" s="195"/>
      <c r="M90" s="195"/>
      <c r="N90" s="199"/>
      <c r="O90" s="200"/>
    </row>
    <row r="91" ht="21.75" hidden="1" customHeight="1">
      <c r="A91" s="191" t="s">
        <v>109</v>
      </c>
      <c r="B91" s="31">
        <f t="shared" si="24"/>
        <v>12</v>
      </c>
      <c r="C91" s="87"/>
      <c r="D91" s="88"/>
      <c r="E91" s="39"/>
      <c r="F91" s="35"/>
      <c r="G91" s="36"/>
      <c r="H91" s="36">
        <f t="shared" si="25"/>
        <v>0</v>
      </c>
      <c r="I91" s="36"/>
      <c r="J91" s="36">
        <f t="shared" si="26"/>
        <v>0</v>
      </c>
      <c r="K91" s="38">
        <f t="shared" si="27"/>
        <v>0</v>
      </c>
      <c r="L91" s="39"/>
      <c r="M91" s="39"/>
      <c r="N91" s="45"/>
      <c r="O91" s="41"/>
    </row>
    <row r="92" ht="21.75" hidden="1" customHeight="1">
      <c r="A92" s="191" t="s">
        <v>109</v>
      </c>
      <c r="B92" s="192">
        <f t="shared" si="24"/>
        <v>13</v>
      </c>
      <c r="C92" s="193"/>
      <c r="D92" s="194"/>
      <c r="E92" s="195"/>
      <c r="F92" s="196"/>
      <c r="G92" s="197"/>
      <c r="H92" s="197">
        <f t="shared" si="25"/>
        <v>0</v>
      </c>
      <c r="I92" s="197"/>
      <c r="J92" s="197">
        <f t="shared" si="26"/>
        <v>0</v>
      </c>
      <c r="K92" s="198">
        <f t="shared" si="27"/>
        <v>0</v>
      </c>
      <c r="L92" s="195"/>
      <c r="M92" s="195"/>
      <c r="N92" s="199"/>
      <c r="O92" s="200"/>
    </row>
    <row r="93" ht="21.75" hidden="1" customHeight="1">
      <c r="A93" s="191" t="s">
        <v>109</v>
      </c>
      <c r="B93" s="31">
        <f t="shared" si="24"/>
        <v>14</v>
      </c>
      <c r="C93" s="87"/>
      <c r="D93" s="88"/>
      <c r="E93" s="39"/>
      <c r="F93" s="35"/>
      <c r="G93" s="36"/>
      <c r="H93" s="36">
        <f t="shared" si="25"/>
        <v>0</v>
      </c>
      <c r="I93" s="36"/>
      <c r="J93" s="36">
        <f t="shared" si="26"/>
        <v>0</v>
      </c>
      <c r="K93" s="38">
        <f t="shared" si="27"/>
        <v>0</v>
      </c>
      <c r="L93" s="39"/>
      <c r="M93" s="39"/>
      <c r="N93" s="45"/>
      <c r="O93" s="41"/>
    </row>
    <row r="94" ht="21.75" hidden="1" customHeight="1">
      <c r="A94" s="47" t="s">
        <v>110</v>
      </c>
      <c r="B94" s="48"/>
      <c r="C94" s="48"/>
      <c r="D94" s="48"/>
      <c r="E94" s="48"/>
      <c r="F94" s="49"/>
      <c r="G94" s="50"/>
      <c r="H94" s="51">
        <f>SUM(H88:H93)</f>
        <v>0</v>
      </c>
      <c r="I94" s="50"/>
      <c r="J94" s="51">
        <f t="shared" ref="J94:K94" si="28">SUM(J88:J93)</f>
        <v>0</v>
      </c>
      <c r="K94" s="52">
        <f t="shared" si="28"/>
        <v>0</v>
      </c>
      <c r="L94" s="50"/>
      <c r="M94" s="50"/>
      <c r="N94" s="50"/>
      <c r="O94" s="50"/>
    </row>
    <row r="95" ht="14.25" hidden="1" customHeight="1"/>
    <row r="96" ht="24.0" hidden="1" customHeight="1">
      <c r="A96" s="201" t="s">
        <v>111</v>
      </c>
      <c r="B96" s="6"/>
      <c r="C96" s="6"/>
      <c r="D96" s="6"/>
      <c r="E96" s="6"/>
      <c r="F96" s="12"/>
      <c r="G96" s="202" t="s">
        <v>26</v>
      </c>
      <c r="H96" s="6"/>
      <c r="I96" s="6"/>
      <c r="J96" s="12"/>
      <c r="K96" s="203">
        <f>SUM(K97:K102)</f>
        <v>0</v>
      </c>
      <c r="L96" s="204"/>
      <c r="M96" s="204"/>
      <c r="N96" s="204"/>
      <c r="O96" s="204"/>
    </row>
    <row r="97" ht="21.75" hidden="1" customHeight="1">
      <c r="A97" s="205" t="s">
        <v>112</v>
      </c>
      <c r="B97" s="206">
        <f t="shared" ref="B97:B102" si="29">ROW()-89+1</f>
        <v>9</v>
      </c>
      <c r="C97" s="207"/>
      <c r="D97" s="208"/>
      <c r="E97" s="209"/>
      <c r="F97" s="210"/>
      <c r="G97" s="211"/>
      <c r="H97" s="211">
        <f t="shared" ref="H97:H102" si="30">IFERROR(G97*D97,0)</f>
        <v>0</v>
      </c>
      <c r="I97" s="211"/>
      <c r="J97" s="211">
        <f t="shared" ref="J97:J102" si="31">IFERROR(I97*D97,0)</f>
        <v>0</v>
      </c>
      <c r="K97" s="212">
        <f t="shared" ref="K97:K102" si="32">H97+J97</f>
        <v>0</v>
      </c>
      <c r="L97" s="209"/>
      <c r="M97" s="209"/>
      <c r="N97" s="213"/>
      <c r="O97" s="214"/>
    </row>
    <row r="98" ht="21.75" hidden="1" customHeight="1">
      <c r="A98" s="205" t="s">
        <v>112</v>
      </c>
      <c r="B98" s="31">
        <f t="shared" si="29"/>
        <v>10</v>
      </c>
      <c r="C98" s="87"/>
      <c r="D98" s="88"/>
      <c r="E98" s="39"/>
      <c r="F98" s="35"/>
      <c r="G98" s="36"/>
      <c r="H98" s="36">
        <f t="shared" si="30"/>
        <v>0</v>
      </c>
      <c r="I98" s="36"/>
      <c r="J98" s="36">
        <f t="shared" si="31"/>
        <v>0</v>
      </c>
      <c r="K98" s="38">
        <f t="shared" si="32"/>
        <v>0</v>
      </c>
      <c r="L98" s="39"/>
      <c r="M98" s="39"/>
      <c r="N98" s="45"/>
      <c r="O98" s="41"/>
    </row>
    <row r="99" ht="21.75" hidden="1" customHeight="1">
      <c r="A99" s="205" t="s">
        <v>112</v>
      </c>
      <c r="B99" s="206">
        <f t="shared" si="29"/>
        <v>11</v>
      </c>
      <c r="C99" s="207"/>
      <c r="D99" s="208"/>
      <c r="E99" s="209"/>
      <c r="F99" s="210"/>
      <c r="G99" s="211"/>
      <c r="H99" s="211">
        <f t="shared" si="30"/>
        <v>0</v>
      </c>
      <c r="I99" s="211"/>
      <c r="J99" s="211">
        <f t="shared" si="31"/>
        <v>0</v>
      </c>
      <c r="K99" s="212">
        <f t="shared" si="32"/>
        <v>0</v>
      </c>
      <c r="L99" s="209"/>
      <c r="M99" s="209"/>
      <c r="N99" s="213"/>
      <c r="O99" s="214"/>
    </row>
    <row r="100" ht="21.75" hidden="1" customHeight="1">
      <c r="A100" s="205" t="s">
        <v>112</v>
      </c>
      <c r="B100" s="31">
        <f t="shared" si="29"/>
        <v>12</v>
      </c>
      <c r="C100" s="87"/>
      <c r="D100" s="88"/>
      <c r="E100" s="39"/>
      <c r="F100" s="35"/>
      <c r="G100" s="36"/>
      <c r="H100" s="36">
        <f t="shared" si="30"/>
        <v>0</v>
      </c>
      <c r="I100" s="36"/>
      <c r="J100" s="36">
        <f t="shared" si="31"/>
        <v>0</v>
      </c>
      <c r="K100" s="38">
        <f t="shared" si="32"/>
        <v>0</v>
      </c>
      <c r="L100" s="39"/>
      <c r="M100" s="39"/>
      <c r="N100" s="45"/>
      <c r="O100" s="41"/>
    </row>
    <row r="101" ht="21.75" hidden="1" customHeight="1">
      <c r="A101" s="205" t="s">
        <v>112</v>
      </c>
      <c r="B101" s="206">
        <f t="shared" si="29"/>
        <v>13</v>
      </c>
      <c r="C101" s="207"/>
      <c r="D101" s="208"/>
      <c r="E101" s="209"/>
      <c r="F101" s="210"/>
      <c r="G101" s="211"/>
      <c r="H101" s="211">
        <f t="shared" si="30"/>
        <v>0</v>
      </c>
      <c r="I101" s="211"/>
      <c r="J101" s="211">
        <f t="shared" si="31"/>
        <v>0</v>
      </c>
      <c r="K101" s="212">
        <f t="shared" si="32"/>
        <v>0</v>
      </c>
      <c r="L101" s="209"/>
      <c r="M101" s="209"/>
      <c r="N101" s="213"/>
      <c r="O101" s="214"/>
    </row>
    <row r="102" ht="21.75" hidden="1" customHeight="1">
      <c r="A102" s="205" t="s">
        <v>112</v>
      </c>
      <c r="B102" s="31">
        <f t="shared" si="29"/>
        <v>14</v>
      </c>
      <c r="C102" s="87"/>
      <c r="D102" s="88"/>
      <c r="E102" s="39"/>
      <c r="F102" s="35"/>
      <c r="G102" s="36"/>
      <c r="H102" s="36">
        <f t="shared" si="30"/>
        <v>0</v>
      </c>
      <c r="I102" s="36"/>
      <c r="J102" s="36">
        <f t="shared" si="31"/>
        <v>0</v>
      </c>
      <c r="K102" s="38">
        <f t="shared" si="32"/>
        <v>0</v>
      </c>
      <c r="L102" s="39"/>
      <c r="M102" s="39"/>
      <c r="N102" s="45"/>
      <c r="O102" s="41"/>
    </row>
    <row r="103" ht="21.75" hidden="1" customHeight="1">
      <c r="A103" s="47" t="s">
        <v>113</v>
      </c>
      <c r="B103" s="48"/>
      <c r="C103" s="48"/>
      <c r="D103" s="48"/>
      <c r="E103" s="48"/>
      <c r="F103" s="49"/>
      <c r="G103" s="50"/>
      <c r="H103" s="51">
        <f>SUM(H97:H102)</f>
        <v>0</v>
      </c>
      <c r="I103" s="50"/>
      <c r="J103" s="51">
        <f t="shared" ref="J103:K103" si="33">SUM(J97:J102)</f>
        <v>0</v>
      </c>
      <c r="K103" s="52">
        <f t="shared" si="33"/>
        <v>0</v>
      </c>
      <c r="L103" s="50"/>
      <c r="M103" s="50"/>
      <c r="N103" s="50"/>
      <c r="O103" s="50"/>
    </row>
    <row r="104" ht="14.25" customHeight="1"/>
    <row r="105" ht="24.0" customHeight="1">
      <c r="A105" s="215" t="s">
        <v>114</v>
      </c>
      <c r="B105" s="6"/>
      <c r="C105" s="6"/>
      <c r="D105" s="6"/>
      <c r="E105" s="6"/>
      <c r="F105" s="12"/>
      <c r="G105" s="216" t="s">
        <v>26</v>
      </c>
      <c r="H105" s="6"/>
      <c r="I105" s="6"/>
      <c r="J105" s="12"/>
      <c r="K105" s="217">
        <f>SUM(K106:K109)</f>
        <v>23517</v>
      </c>
      <c r="L105" s="218"/>
      <c r="M105" s="218"/>
      <c r="N105" s="218"/>
      <c r="O105" s="218"/>
    </row>
    <row r="106" ht="21.75" customHeight="1">
      <c r="A106" s="219" t="s">
        <v>115</v>
      </c>
      <c r="B106" s="220">
        <f t="shared" ref="B106:B109" si="34">ROW()-98+1</f>
        <v>9</v>
      </c>
      <c r="C106" s="221" t="s">
        <v>116</v>
      </c>
      <c r="D106" s="222">
        <v>1.0</v>
      </c>
      <c r="E106" s="223" t="s">
        <v>35</v>
      </c>
      <c r="F106" s="224"/>
      <c r="G106" s="225">
        <v>13517.0</v>
      </c>
      <c r="H106" s="226">
        <f t="shared" ref="H106:H109" si="35">IFERROR(G106*D106,0)</f>
        <v>13517</v>
      </c>
      <c r="I106" s="226"/>
      <c r="J106" s="226">
        <f t="shared" ref="J106:J109" si="36">IFERROR(I106*D106,0)</f>
        <v>0</v>
      </c>
      <c r="K106" s="227">
        <f t="shared" ref="K106:K109" si="37">H106+J106</f>
        <v>13517</v>
      </c>
      <c r="L106" s="223" t="s">
        <v>30</v>
      </c>
      <c r="M106" s="228"/>
      <c r="N106" s="229"/>
      <c r="O106" s="230"/>
    </row>
    <row r="107" ht="21.75" customHeight="1">
      <c r="A107" s="219" t="s">
        <v>115</v>
      </c>
      <c r="B107" s="31">
        <f t="shared" si="34"/>
        <v>10</v>
      </c>
      <c r="C107" s="32" t="s">
        <v>117</v>
      </c>
      <c r="D107" s="33">
        <v>1.0</v>
      </c>
      <c r="E107" s="34" t="s">
        <v>29</v>
      </c>
      <c r="F107" s="35"/>
      <c r="G107" s="36"/>
      <c r="H107" s="36">
        <f t="shared" si="35"/>
        <v>0</v>
      </c>
      <c r="I107" s="37">
        <v>8000.0</v>
      </c>
      <c r="J107" s="36">
        <f t="shared" si="36"/>
        <v>8000</v>
      </c>
      <c r="K107" s="38">
        <f t="shared" si="37"/>
        <v>8000</v>
      </c>
      <c r="L107" s="34" t="s">
        <v>30</v>
      </c>
      <c r="M107" s="39"/>
      <c r="N107" s="45"/>
      <c r="O107" s="41"/>
    </row>
    <row r="108" ht="21.75" customHeight="1">
      <c r="A108" s="219" t="s">
        <v>115</v>
      </c>
      <c r="B108" s="220">
        <f t="shared" si="34"/>
        <v>11</v>
      </c>
      <c r="C108" s="221" t="s">
        <v>118</v>
      </c>
      <c r="D108" s="222">
        <v>1.0</v>
      </c>
      <c r="E108" s="228"/>
      <c r="F108" s="224"/>
      <c r="G108" s="226"/>
      <c r="H108" s="226">
        <f t="shared" si="35"/>
        <v>0</v>
      </c>
      <c r="I108" s="225">
        <v>2000.0</v>
      </c>
      <c r="J108" s="226">
        <f t="shared" si="36"/>
        <v>2000</v>
      </c>
      <c r="K108" s="227">
        <f t="shared" si="37"/>
        <v>2000</v>
      </c>
      <c r="L108" s="228"/>
      <c r="M108" s="228"/>
      <c r="N108" s="229"/>
      <c r="O108" s="230"/>
    </row>
    <row r="109" ht="21.75" customHeight="1">
      <c r="A109" s="219" t="s">
        <v>115</v>
      </c>
      <c r="B109" s="31">
        <f t="shared" si="34"/>
        <v>12</v>
      </c>
      <c r="C109" s="87"/>
      <c r="D109" s="88"/>
      <c r="E109" s="39"/>
      <c r="F109" s="35"/>
      <c r="G109" s="36"/>
      <c r="H109" s="36">
        <f t="shared" si="35"/>
        <v>0</v>
      </c>
      <c r="I109" s="36"/>
      <c r="J109" s="36">
        <f t="shared" si="36"/>
        <v>0</v>
      </c>
      <c r="K109" s="38">
        <f t="shared" si="37"/>
        <v>0</v>
      </c>
      <c r="L109" s="39"/>
      <c r="M109" s="39"/>
      <c r="N109" s="45"/>
      <c r="O109" s="41"/>
    </row>
    <row r="110" ht="21.75" customHeight="1">
      <c r="A110" s="47" t="s">
        <v>120</v>
      </c>
      <c r="B110" s="48"/>
      <c r="C110" s="48"/>
      <c r="D110" s="48"/>
      <c r="E110" s="48"/>
      <c r="F110" s="49"/>
      <c r="G110" s="50"/>
      <c r="H110" s="51">
        <f>SUM(H106:H109)</f>
        <v>13517</v>
      </c>
      <c r="I110" s="50"/>
      <c r="J110" s="51">
        <f t="shared" ref="J110:K110" si="38">SUM(J106:J109)</f>
        <v>10000</v>
      </c>
      <c r="K110" s="52">
        <f t="shared" si="38"/>
        <v>23517</v>
      </c>
      <c r="L110" s="50"/>
      <c r="M110" s="50"/>
      <c r="N110" s="50"/>
      <c r="O110" s="50"/>
    </row>
    <row r="111" ht="14.25" customHeight="1"/>
    <row r="112" ht="14.25" customHeight="1"/>
    <row r="113" ht="30.0" customHeight="1">
      <c r="A113" s="232" t="s">
        <v>121</v>
      </c>
      <c r="B113" s="6"/>
      <c r="C113" s="6"/>
      <c r="D113" s="6"/>
      <c r="E113" s="6"/>
      <c r="F113" s="12"/>
      <c r="G113" s="232" t="s">
        <v>122</v>
      </c>
      <c r="H113" s="6"/>
      <c r="I113" s="6"/>
      <c r="J113" s="12"/>
      <c r="K113" s="233">
        <f>sum(K110,K67,K39,K30,K21)</f>
        <v>184070</v>
      </c>
      <c r="L113" s="234"/>
      <c r="M113" s="234"/>
      <c r="N113" s="234"/>
      <c r="O113" s="234"/>
    </row>
    <row r="114" ht="14.25" customHeight="1">
      <c r="K114" s="250">
        <f>K113*2</f>
        <v>368140</v>
      </c>
    </row>
    <row r="115" ht="14.25" customHeight="1">
      <c r="K115" s="69" t="s">
        <v>123</v>
      </c>
    </row>
    <row r="116" ht="14.25" customHeight="1"/>
    <row r="117" ht="14.25" customHeight="1">
      <c r="G117" s="69" t="s">
        <v>124</v>
      </c>
      <c r="H117" s="250" t="str">
        <f>SUM('Sunny Isles Group 3 (5/15)'!H41+H67+'Sunny Isles Group 3 (5/15)'!H14+'Sunny Isles Group 3 (5/15)'!H23+'Sunny Isles Group 3 (5/15)'!H32+H30+H21)</f>
        <v>#REF!</v>
      </c>
    </row>
    <row r="118" ht="14.25" customHeight="1">
      <c r="G118" s="69" t="s">
        <v>125</v>
      </c>
      <c r="H118" s="235">
        <f>H106</f>
        <v>13517</v>
      </c>
    </row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</sheetData>
  <mergeCells count="50">
    <mergeCell ref="A1:O1"/>
    <mergeCell ref="B2:E2"/>
    <mergeCell ref="G2:J2"/>
    <mergeCell ref="L2:O2"/>
    <mergeCell ref="B3:E3"/>
    <mergeCell ref="G3:J3"/>
    <mergeCell ref="L3:O3"/>
    <mergeCell ref="I5:J5"/>
    <mergeCell ref="K5:K6"/>
    <mergeCell ref="L5:L6"/>
    <mergeCell ref="M5:M6"/>
    <mergeCell ref="N5:N6"/>
    <mergeCell ref="O5:O6"/>
    <mergeCell ref="A7:F7"/>
    <mergeCell ref="G7:J7"/>
    <mergeCell ref="A5:A6"/>
    <mergeCell ref="B5:B6"/>
    <mergeCell ref="C5:C6"/>
    <mergeCell ref="D5:D6"/>
    <mergeCell ref="E5:E6"/>
    <mergeCell ref="F5:F6"/>
    <mergeCell ref="G5:H5"/>
    <mergeCell ref="A21:F21"/>
    <mergeCell ref="A23:F23"/>
    <mergeCell ref="G23:J23"/>
    <mergeCell ref="A30:F30"/>
    <mergeCell ref="A32:F32"/>
    <mergeCell ref="G32:J32"/>
    <mergeCell ref="N33:N35"/>
    <mergeCell ref="A39:F39"/>
    <mergeCell ref="A41:F41"/>
    <mergeCell ref="G41:J41"/>
    <mergeCell ref="A48:F48"/>
    <mergeCell ref="A50:F50"/>
    <mergeCell ref="G50:J50"/>
    <mergeCell ref="A57:F57"/>
    <mergeCell ref="A96:F96"/>
    <mergeCell ref="A103:F103"/>
    <mergeCell ref="A105:F105"/>
    <mergeCell ref="G105:J105"/>
    <mergeCell ref="A110:F110"/>
    <mergeCell ref="A113:F113"/>
    <mergeCell ref="G113:J113"/>
    <mergeCell ref="A59:F59"/>
    <mergeCell ref="G59:J59"/>
    <mergeCell ref="A67:F67"/>
    <mergeCell ref="A87:F87"/>
    <mergeCell ref="G87:J87"/>
    <mergeCell ref="A94:F94"/>
    <mergeCell ref="G96:J96"/>
  </mergeCells>
  <conditionalFormatting sqref="A8:O20 F28:F29 A33:O38 A42:O47 A51:O56 N61">
    <cfRule type="expression" dxfId="0" priority="1">
      <formula>$L8="Completed"</formula>
    </cfRule>
  </conditionalFormatting>
  <conditionalFormatting sqref="A8:O20 F28:F29 A33:O38 A42:O47 A51:O56 N61">
    <cfRule type="expression" dxfId="1" priority="2">
      <formula>$L8="Blocked"</formula>
    </cfRule>
  </conditionalFormatting>
  <conditionalFormatting sqref="A24:O29">
    <cfRule type="expression" dxfId="0" priority="3">
      <formula>$L24="Completed"</formula>
    </cfRule>
  </conditionalFormatting>
  <conditionalFormatting sqref="A24:O29">
    <cfRule type="expression" dxfId="1" priority="4">
      <formula>$L24="Blocked"</formula>
    </cfRule>
  </conditionalFormatting>
  <conditionalFormatting sqref="A60:O66">
    <cfRule type="expression" dxfId="0" priority="5">
      <formula>$L60="Completed"</formula>
    </cfRule>
  </conditionalFormatting>
  <conditionalFormatting sqref="A60:O66">
    <cfRule type="expression" dxfId="1" priority="6">
      <formula>$L60="Blocked"</formula>
    </cfRule>
  </conditionalFormatting>
  <conditionalFormatting sqref="A80:O84">
    <cfRule type="expression" dxfId="0" priority="7">
      <formula>$L80="Completed"</formula>
    </cfRule>
  </conditionalFormatting>
  <conditionalFormatting sqref="A80:O84">
    <cfRule type="expression" dxfId="1" priority="8">
      <formula>$L80="Blocked"</formula>
    </cfRule>
  </conditionalFormatting>
  <conditionalFormatting sqref="A88:O93">
    <cfRule type="expression" dxfId="0" priority="9">
      <formula>$L88="Completed"</formula>
    </cfRule>
  </conditionalFormatting>
  <conditionalFormatting sqref="A88:O93">
    <cfRule type="expression" dxfId="1" priority="10">
      <formula>$L88="Blocked"</formula>
    </cfRule>
  </conditionalFormatting>
  <conditionalFormatting sqref="A97:O102">
    <cfRule type="expression" dxfId="0" priority="11">
      <formula>$L97="Completed"</formula>
    </cfRule>
  </conditionalFormatting>
  <conditionalFormatting sqref="A97:O102">
    <cfRule type="expression" dxfId="1" priority="12">
      <formula>$L97="Blocked"</formula>
    </cfRule>
  </conditionalFormatting>
  <conditionalFormatting sqref="A106:O109">
    <cfRule type="expression" dxfId="0" priority="13">
      <formula>$L106="Completed"</formula>
    </cfRule>
  </conditionalFormatting>
  <conditionalFormatting sqref="A106:O109">
    <cfRule type="expression" dxfId="1" priority="14">
      <formula>$L106="Blocked"</formula>
    </cfRule>
  </conditionalFormatting>
  <conditionalFormatting sqref="L8:L20 L33:L38 L42:L47 L51:L56">
    <cfRule type="cellIs" dxfId="2" priority="15" operator="equal">
      <formula>"Completed"</formula>
    </cfRule>
  </conditionalFormatting>
  <conditionalFormatting sqref="L8:L20 L33:L38 L42:L47 L51:L56">
    <cfRule type="cellIs" dxfId="3" priority="16" operator="equal">
      <formula>"In Progress"</formula>
    </cfRule>
  </conditionalFormatting>
  <conditionalFormatting sqref="L8:L20 L33:L38 L42:L47 L51:L56">
    <cfRule type="cellIs" dxfId="4" priority="17" operator="equal">
      <formula>"Not Started"</formula>
    </cfRule>
  </conditionalFormatting>
  <conditionalFormatting sqref="L8:L20 L33:L38 L42:L47 L51:L56">
    <cfRule type="cellIs" dxfId="5" priority="18" operator="equal">
      <formula>"Blocked"</formula>
    </cfRule>
  </conditionalFormatting>
  <conditionalFormatting sqref="L24:L29">
    <cfRule type="cellIs" dxfId="2" priority="19" operator="equal">
      <formula>"Completed"</formula>
    </cfRule>
  </conditionalFormatting>
  <conditionalFormatting sqref="L24:L29">
    <cfRule type="cellIs" dxfId="3" priority="20" operator="equal">
      <formula>"In Progress"</formula>
    </cfRule>
  </conditionalFormatting>
  <conditionalFormatting sqref="L24:L29">
    <cfRule type="cellIs" dxfId="4" priority="21" operator="equal">
      <formula>"Not Started"</formula>
    </cfRule>
  </conditionalFormatting>
  <conditionalFormatting sqref="L24:L29">
    <cfRule type="cellIs" dxfId="5" priority="22" operator="equal">
      <formula>"Blocked"</formula>
    </cfRule>
  </conditionalFormatting>
  <conditionalFormatting sqref="L60:L66">
    <cfRule type="cellIs" dxfId="2" priority="23" operator="equal">
      <formula>"Completed"</formula>
    </cfRule>
  </conditionalFormatting>
  <conditionalFormatting sqref="L60:L66">
    <cfRule type="cellIs" dxfId="3" priority="24" operator="equal">
      <formula>"In Progress"</formula>
    </cfRule>
  </conditionalFormatting>
  <conditionalFormatting sqref="L60:L66">
    <cfRule type="cellIs" dxfId="4" priority="25" operator="equal">
      <formula>"Not Started"</formula>
    </cfRule>
  </conditionalFormatting>
  <conditionalFormatting sqref="L60:L66">
    <cfRule type="cellIs" dxfId="5" priority="26" operator="equal">
      <formula>"Blocked"</formula>
    </cfRule>
  </conditionalFormatting>
  <conditionalFormatting sqref="L80:L84">
    <cfRule type="cellIs" dxfId="2" priority="27" operator="equal">
      <formula>"Completed"</formula>
    </cfRule>
  </conditionalFormatting>
  <conditionalFormatting sqref="L80:L84">
    <cfRule type="cellIs" dxfId="3" priority="28" operator="equal">
      <formula>"In Progress"</formula>
    </cfRule>
  </conditionalFormatting>
  <conditionalFormatting sqref="L80:L84">
    <cfRule type="cellIs" dxfId="4" priority="29" operator="equal">
      <formula>"Not Started"</formula>
    </cfRule>
  </conditionalFormatting>
  <conditionalFormatting sqref="L80:L84">
    <cfRule type="cellIs" dxfId="5" priority="30" operator="equal">
      <formula>"Blocked"</formula>
    </cfRule>
  </conditionalFormatting>
  <conditionalFormatting sqref="L88:L93">
    <cfRule type="cellIs" dxfId="2" priority="31" operator="equal">
      <formula>"Completed"</formula>
    </cfRule>
  </conditionalFormatting>
  <conditionalFormatting sqref="L88:L93">
    <cfRule type="cellIs" dxfId="3" priority="32" operator="equal">
      <formula>"In Progress"</formula>
    </cfRule>
  </conditionalFormatting>
  <conditionalFormatting sqref="L88:L93">
    <cfRule type="cellIs" dxfId="4" priority="33" operator="equal">
      <formula>"Not Started"</formula>
    </cfRule>
  </conditionalFormatting>
  <conditionalFormatting sqref="L88:L93">
    <cfRule type="cellIs" dxfId="5" priority="34" operator="equal">
      <formula>"Blocked"</formula>
    </cfRule>
  </conditionalFormatting>
  <conditionalFormatting sqref="L97:L102">
    <cfRule type="cellIs" dxfId="2" priority="35" operator="equal">
      <formula>"Completed"</formula>
    </cfRule>
  </conditionalFormatting>
  <conditionalFormatting sqref="L97:L102">
    <cfRule type="cellIs" dxfId="3" priority="36" operator="equal">
      <formula>"In Progress"</formula>
    </cfRule>
  </conditionalFormatting>
  <conditionalFormatting sqref="L97:L102">
    <cfRule type="cellIs" dxfId="4" priority="37" operator="equal">
      <formula>"Not Started"</formula>
    </cfRule>
  </conditionalFormatting>
  <conditionalFormatting sqref="L97:L102">
    <cfRule type="cellIs" dxfId="5" priority="38" operator="equal">
      <formula>"Blocked"</formula>
    </cfRule>
  </conditionalFormatting>
  <conditionalFormatting sqref="L106:L109">
    <cfRule type="cellIs" dxfId="2" priority="39" operator="equal">
      <formula>"Completed"</formula>
    </cfRule>
  </conditionalFormatting>
  <conditionalFormatting sqref="L106:L109">
    <cfRule type="cellIs" dxfId="3" priority="40" operator="equal">
      <formula>"In Progress"</formula>
    </cfRule>
  </conditionalFormatting>
  <conditionalFormatting sqref="L106:L109">
    <cfRule type="cellIs" dxfId="4" priority="41" operator="equal">
      <formula>"Not Started"</formula>
    </cfRule>
  </conditionalFormatting>
  <conditionalFormatting sqref="L106:L109">
    <cfRule type="cellIs" dxfId="5" priority="42" operator="equal">
      <formula>"Blocked"</formula>
    </cfRule>
  </conditionalFormatting>
  <conditionalFormatting sqref="M8:M20 M33:M38 M42:M47 M51:M56">
    <cfRule type="cellIs" dxfId="2" priority="43" operator="equal">
      <formula>"Approved"</formula>
    </cfRule>
  </conditionalFormatting>
  <conditionalFormatting sqref="M8:M20 M33:M38 M42:M47 M51:M56">
    <cfRule type="cellIs" dxfId="3" priority="44" operator="equal">
      <formula>"Pending"</formula>
    </cfRule>
  </conditionalFormatting>
  <conditionalFormatting sqref="M8:M20 M33:M38 M42:M47 M51:M56">
    <cfRule type="cellIs" dxfId="6" priority="45" operator="equal">
      <formula>"Revise"</formula>
    </cfRule>
  </conditionalFormatting>
  <conditionalFormatting sqref="M8:M20 M33:M38 M42:M47 M51:M56">
    <cfRule type="cellIs" dxfId="5" priority="46" operator="equal">
      <formula>"Rejected"</formula>
    </cfRule>
  </conditionalFormatting>
  <conditionalFormatting sqref="M24:M29">
    <cfRule type="cellIs" dxfId="2" priority="47" operator="equal">
      <formula>"Approved"</formula>
    </cfRule>
  </conditionalFormatting>
  <conditionalFormatting sqref="M24:M29">
    <cfRule type="cellIs" dxfId="3" priority="48" operator="equal">
      <formula>"Pending"</formula>
    </cfRule>
  </conditionalFormatting>
  <conditionalFormatting sqref="M24:M29">
    <cfRule type="cellIs" dxfId="6" priority="49" operator="equal">
      <formula>"Revise"</formula>
    </cfRule>
  </conditionalFormatting>
  <conditionalFormatting sqref="M24:M29">
    <cfRule type="cellIs" dxfId="5" priority="50" operator="equal">
      <formula>"Rejected"</formula>
    </cfRule>
  </conditionalFormatting>
  <conditionalFormatting sqref="M60:M66">
    <cfRule type="cellIs" dxfId="2" priority="51" operator="equal">
      <formula>"Approved"</formula>
    </cfRule>
  </conditionalFormatting>
  <conditionalFormatting sqref="M60:M66">
    <cfRule type="cellIs" dxfId="3" priority="52" operator="equal">
      <formula>"Pending"</formula>
    </cfRule>
  </conditionalFormatting>
  <conditionalFormatting sqref="M60:M66">
    <cfRule type="cellIs" dxfId="6" priority="53" operator="equal">
      <formula>"Revise"</formula>
    </cfRule>
  </conditionalFormatting>
  <conditionalFormatting sqref="M60:M66">
    <cfRule type="cellIs" dxfId="5" priority="54" operator="equal">
      <formula>"Rejected"</formula>
    </cfRule>
  </conditionalFormatting>
  <conditionalFormatting sqref="M80:M84">
    <cfRule type="cellIs" dxfId="2" priority="55" operator="equal">
      <formula>"Approved"</formula>
    </cfRule>
  </conditionalFormatting>
  <conditionalFormatting sqref="M80:M84">
    <cfRule type="cellIs" dxfId="3" priority="56" operator="equal">
      <formula>"Pending"</formula>
    </cfRule>
  </conditionalFormatting>
  <conditionalFormatting sqref="M80:M84">
    <cfRule type="cellIs" dxfId="6" priority="57" operator="equal">
      <formula>"Revise"</formula>
    </cfRule>
  </conditionalFormatting>
  <conditionalFormatting sqref="M80:M84">
    <cfRule type="cellIs" dxfId="5" priority="58" operator="equal">
      <formula>"Rejected"</formula>
    </cfRule>
  </conditionalFormatting>
  <conditionalFormatting sqref="M88:M93">
    <cfRule type="cellIs" dxfId="2" priority="59" operator="equal">
      <formula>"Approved"</formula>
    </cfRule>
  </conditionalFormatting>
  <conditionalFormatting sqref="M88:M93">
    <cfRule type="cellIs" dxfId="3" priority="60" operator="equal">
      <formula>"Pending"</formula>
    </cfRule>
  </conditionalFormatting>
  <conditionalFormatting sqref="M88:M93">
    <cfRule type="cellIs" dxfId="6" priority="61" operator="equal">
      <formula>"Revise"</formula>
    </cfRule>
  </conditionalFormatting>
  <conditionalFormatting sqref="M88:M93">
    <cfRule type="cellIs" dxfId="5" priority="62" operator="equal">
      <formula>"Rejected"</formula>
    </cfRule>
  </conditionalFormatting>
  <conditionalFormatting sqref="M97:M102">
    <cfRule type="cellIs" dxfId="2" priority="63" operator="equal">
      <formula>"Approved"</formula>
    </cfRule>
  </conditionalFormatting>
  <conditionalFormatting sqref="M97:M102">
    <cfRule type="cellIs" dxfId="3" priority="64" operator="equal">
      <formula>"Pending"</formula>
    </cfRule>
  </conditionalFormatting>
  <conditionalFormatting sqref="M97:M102">
    <cfRule type="cellIs" dxfId="6" priority="65" operator="equal">
      <formula>"Revise"</formula>
    </cfRule>
  </conditionalFormatting>
  <conditionalFormatting sqref="M97:M102">
    <cfRule type="cellIs" dxfId="5" priority="66" operator="equal">
      <formula>"Rejected"</formula>
    </cfRule>
  </conditionalFormatting>
  <conditionalFormatting sqref="M106:M109">
    <cfRule type="cellIs" dxfId="2" priority="67" operator="equal">
      <formula>"Approved"</formula>
    </cfRule>
  </conditionalFormatting>
  <conditionalFormatting sqref="M106:M109">
    <cfRule type="cellIs" dxfId="3" priority="68" operator="equal">
      <formula>"Pending"</formula>
    </cfRule>
  </conditionalFormatting>
  <conditionalFormatting sqref="M106:M109">
    <cfRule type="cellIs" dxfId="6" priority="69" operator="equal">
      <formula>"Revise"</formula>
    </cfRule>
  </conditionalFormatting>
  <conditionalFormatting sqref="M106:M109">
    <cfRule type="cellIs" dxfId="5" priority="70" operator="equal">
      <formula>"Rejected"</formula>
    </cfRule>
  </conditionalFormatting>
  <dataValidations>
    <dataValidation type="list" allowBlank="1" sqref="M8:M20 M24:M29 M33:M38 M42:M47 M51:M56 M60:M66 M80:M84 M88:M93 M97:M102 M106:M109">
      <formula1>"Pending,Approved,Revise,Rejected"</formula1>
    </dataValidation>
    <dataValidation type="list" allowBlank="1" sqref="E8:E20 E24:E29 E33:E38 E42:E47 E51:E56 E60:E66 E80:E84 E88:E93 E97:E102 E106:E109">
      <formula1>"Be The Light,Display Sales,Vendor C,Vendor D,Other"</formula1>
    </dataValidation>
    <dataValidation type="list" allowBlank="1" sqref="L8:L20 L24:L29 L33:L38 L42:L47 L51:L56 L60:L66 L80:L84 L88:L93 L97:L102 L106:L109">
      <formula1>"Not Started,In Progress,Completed,Blocked"</formula1>
    </dataValidation>
  </dataValidations>
  <hyperlinks>
    <hyperlink r:id="rId1" ref="F10"/>
    <hyperlink r:id="rId2" ref="F11"/>
    <hyperlink r:id="rId3" ref="F12"/>
    <hyperlink r:id="rId4" ref="F13"/>
    <hyperlink r:id="rId5" ref="F14"/>
    <hyperlink r:id="rId6" ref="F15"/>
    <hyperlink r:id="rId7" ref="F16"/>
    <hyperlink r:id="rId8" ref="F17"/>
    <hyperlink r:id="rId9" ref="F18"/>
    <hyperlink r:id="rId10" ref="F19"/>
    <hyperlink r:id="rId11" ref="F20"/>
    <hyperlink r:id="rId12" ref="F26"/>
    <hyperlink r:id="rId13" ref="F27"/>
    <hyperlink r:id="rId14" ref="F28"/>
    <hyperlink r:id="rId15" ref="F29"/>
    <hyperlink r:id="rId16" ref="F33"/>
    <hyperlink r:id="rId17" ref="F34"/>
    <hyperlink r:id="rId18" ref="F35"/>
    <hyperlink r:id="rId19" ref="F62"/>
    <hyperlink r:id="rId20" ref="F63"/>
    <hyperlink r:id="rId21" ref="F64"/>
    <hyperlink r:id="rId22" ref="F65"/>
    <hyperlink r:id="rId23" ref="F66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4.38"/>
    <col customWidth="1" min="3" max="3" width="29.75"/>
    <col customWidth="1" min="4" max="4" width="6.13"/>
    <col customWidth="1" min="5" max="5" width="15.75"/>
    <col customWidth="1" min="6" max="6" width="22.75"/>
    <col customWidth="1" min="7" max="7" width="12.25"/>
    <col customWidth="1" min="8" max="8" width="14.0"/>
    <col customWidth="1" min="9" max="9" width="12.25"/>
    <col customWidth="1" min="10" max="11" width="14.0"/>
    <col customWidth="1" min="12" max="13" width="12.25"/>
    <col customWidth="1" min="14" max="14" width="28.0"/>
    <col customWidth="1" min="15" max="15" width="12.25"/>
    <col customWidth="1" min="16" max="26" width="7.63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1.75" customHeight="1">
      <c r="A2" s="4" t="s">
        <v>1</v>
      </c>
      <c r="B2" s="5" t="s">
        <v>2</v>
      </c>
      <c r="C2" s="6"/>
      <c r="D2" s="6"/>
      <c r="E2" s="7"/>
      <c r="F2" s="4" t="s">
        <v>3</v>
      </c>
      <c r="G2" s="8"/>
      <c r="H2" s="6"/>
      <c r="I2" s="6"/>
      <c r="J2" s="7"/>
      <c r="K2" s="4" t="s">
        <v>4</v>
      </c>
      <c r="L2" s="8"/>
      <c r="M2" s="6"/>
      <c r="N2" s="6"/>
      <c r="O2" s="7"/>
    </row>
    <row r="3" ht="21.75" customHeight="1">
      <c r="A3" s="4" t="s">
        <v>5</v>
      </c>
      <c r="B3" s="9"/>
      <c r="C3" s="6"/>
      <c r="D3" s="6"/>
      <c r="E3" s="7"/>
      <c r="F3" s="4" t="s">
        <v>6</v>
      </c>
      <c r="G3" s="5" t="s">
        <v>7</v>
      </c>
      <c r="H3" s="6"/>
      <c r="I3" s="6"/>
      <c r="J3" s="7"/>
      <c r="K3" s="4" t="s">
        <v>8</v>
      </c>
      <c r="L3" s="8" t="s">
        <v>9</v>
      </c>
      <c r="M3" s="6"/>
      <c r="N3" s="6"/>
      <c r="O3" s="7"/>
    </row>
    <row r="4" ht="7.5" customHeight="1"/>
    <row r="5" ht="24.0" customHeight="1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1" t="s">
        <v>16</v>
      </c>
      <c r="H5" s="12"/>
      <c r="I5" s="11" t="s">
        <v>17</v>
      </c>
      <c r="J5" s="12"/>
      <c r="K5" s="10" t="s">
        <v>18</v>
      </c>
      <c r="L5" s="10" t="s">
        <v>19</v>
      </c>
      <c r="M5" s="10" t="s">
        <v>20</v>
      </c>
      <c r="N5" s="10" t="s">
        <v>21</v>
      </c>
      <c r="O5" s="10" t="s">
        <v>22</v>
      </c>
    </row>
    <row r="6" ht="21.75" customHeight="1">
      <c r="A6" s="13"/>
      <c r="B6" s="13"/>
      <c r="C6" s="13"/>
      <c r="D6" s="13"/>
      <c r="E6" s="13"/>
      <c r="F6" s="13"/>
      <c r="G6" s="14" t="s">
        <v>23</v>
      </c>
      <c r="H6" s="14" t="s">
        <v>24</v>
      </c>
      <c r="I6" s="14" t="s">
        <v>23</v>
      </c>
      <c r="J6" s="14" t="s">
        <v>24</v>
      </c>
      <c r="K6" s="13"/>
      <c r="L6" s="13"/>
      <c r="M6" s="13"/>
      <c r="N6" s="13"/>
      <c r="O6" s="13"/>
    </row>
    <row r="7" ht="24.0" customHeight="1">
      <c r="A7" s="15" t="s">
        <v>126</v>
      </c>
      <c r="B7" s="6"/>
      <c r="C7" s="6"/>
      <c r="D7" s="6"/>
      <c r="E7" s="6"/>
      <c r="F7" s="12"/>
      <c r="G7" s="16" t="s">
        <v>26</v>
      </c>
      <c r="H7" s="6"/>
      <c r="I7" s="6"/>
      <c r="J7" s="12"/>
      <c r="K7" s="17">
        <f>SUM(K8:K13)</f>
        <v>7360</v>
      </c>
      <c r="L7" s="18"/>
      <c r="M7" s="18"/>
      <c r="N7" s="18"/>
      <c r="O7" s="18"/>
    </row>
    <row r="8" ht="21.75" customHeight="1">
      <c r="A8" s="19" t="s">
        <v>27</v>
      </c>
      <c r="B8" s="20">
        <f t="shared" ref="B8:B13" si="1">ROW()-8+1</f>
        <v>1</v>
      </c>
      <c r="C8" s="21" t="s">
        <v>127</v>
      </c>
      <c r="D8" s="22">
        <v>26.0</v>
      </c>
      <c r="E8" s="23" t="s">
        <v>29</v>
      </c>
      <c r="F8" s="24"/>
      <c r="G8" s="26"/>
      <c r="H8" s="26">
        <f t="shared" ref="H8:H13" si="2">IFERROR(G8*D8,0)</f>
        <v>0</v>
      </c>
      <c r="I8" s="25">
        <v>240.0</v>
      </c>
      <c r="J8" s="26">
        <f t="shared" ref="J8:J13" si="3">IFERROR(I8*D8,0)</f>
        <v>6240</v>
      </c>
      <c r="K8" s="27">
        <f t="shared" ref="K8:K13" si="4">H8+J8</f>
        <v>6240</v>
      </c>
      <c r="L8" s="23" t="s">
        <v>30</v>
      </c>
      <c r="M8" s="28"/>
      <c r="N8" s="29" t="s">
        <v>31</v>
      </c>
      <c r="O8" s="30"/>
    </row>
    <row r="9" ht="63.75" customHeight="1">
      <c r="A9" s="19" t="s">
        <v>27</v>
      </c>
      <c r="B9" s="31">
        <f t="shared" si="1"/>
        <v>2</v>
      </c>
      <c r="C9" s="32" t="s">
        <v>164</v>
      </c>
      <c r="D9" s="33">
        <v>1.0</v>
      </c>
      <c r="E9" s="34" t="s">
        <v>35</v>
      </c>
      <c r="F9" s="35"/>
      <c r="G9" s="37">
        <v>920.0</v>
      </c>
      <c r="H9" s="36">
        <f t="shared" si="2"/>
        <v>920</v>
      </c>
      <c r="I9" s="37">
        <v>200.0</v>
      </c>
      <c r="J9" s="36">
        <f t="shared" si="3"/>
        <v>200</v>
      </c>
      <c r="K9" s="38">
        <f t="shared" si="4"/>
        <v>1120</v>
      </c>
      <c r="L9" s="39"/>
      <c r="M9" s="39"/>
      <c r="N9" s="45"/>
      <c r="O9" s="41"/>
    </row>
    <row r="10" ht="31.5" hidden="1" customHeight="1">
      <c r="A10" s="19" t="s">
        <v>27</v>
      </c>
      <c r="B10" s="20">
        <f t="shared" si="1"/>
        <v>3</v>
      </c>
      <c r="C10" s="21"/>
      <c r="D10" s="22"/>
      <c r="E10" s="23"/>
      <c r="F10" s="24"/>
      <c r="G10" s="26"/>
      <c r="H10" s="26">
        <f t="shared" si="2"/>
        <v>0</v>
      </c>
      <c r="I10" s="26"/>
      <c r="J10" s="26">
        <f t="shared" si="3"/>
        <v>0</v>
      </c>
      <c r="K10" s="27">
        <f t="shared" si="4"/>
        <v>0</v>
      </c>
      <c r="L10" s="28"/>
      <c r="M10" s="28"/>
      <c r="N10" s="46"/>
      <c r="O10" s="30"/>
    </row>
    <row r="11" ht="21.75" hidden="1" customHeight="1">
      <c r="A11" s="19" t="s">
        <v>27</v>
      </c>
      <c r="B11" s="31">
        <f t="shared" si="1"/>
        <v>4</v>
      </c>
      <c r="C11" s="32"/>
      <c r="D11" s="88"/>
      <c r="E11" s="39"/>
      <c r="F11" s="35"/>
      <c r="G11" s="36"/>
      <c r="H11" s="36">
        <f t="shared" si="2"/>
        <v>0</v>
      </c>
      <c r="I11" s="36"/>
      <c r="J11" s="36">
        <f t="shared" si="3"/>
        <v>0</v>
      </c>
      <c r="K11" s="38">
        <f t="shared" si="4"/>
        <v>0</v>
      </c>
      <c r="L11" s="39"/>
      <c r="M11" s="39"/>
      <c r="N11" s="45"/>
      <c r="O11" s="41"/>
    </row>
    <row r="12" ht="21.75" hidden="1" customHeight="1">
      <c r="A12" s="19" t="s">
        <v>27</v>
      </c>
      <c r="B12" s="20">
        <f t="shared" si="1"/>
        <v>5</v>
      </c>
      <c r="C12" s="236"/>
      <c r="D12" s="237"/>
      <c r="E12" s="28"/>
      <c r="F12" s="24"/>
      <c r="G12" s="26"/>
      <c r="H12" s="26">
        <f t="shared" si="2"/>
        <v>0</v>
      </c>
      <c r="I12" s="26"/>
      <c r="J12" s="26">
        <f t="shared" si="3"/>
        <v>0</v>
      </c>
      <c r="K12" s="27">
        <f t="shared" si="4"/>
        <v>0</v>
      </c>
      <c r="L12" s="28"/>
      <c r="M12" s="28"/>
      <c r="N12" s="46"/>
      <c r="O12" s="30"/>
    </row>
    <row r="13" ht="21.75" hidden="1" customHeight="1">
      <c r="A13" s="19" t="s">
        <v>27</v>
      </c>
      <c r="B13" s="31">
        <f t="shared" si="1"/>
        <v>6</v>
      </c>
      <c r="C13" s="87"/>
      <c r="D13" s="88"/>
      <c r="E13" s="39"/>
      <c r="F13" s="35"/>
      <c r="G13" s="36"/>
      <c r="H13" s="36">
        <f t="shared" si="2"/>
        <v>0</v>
      </c>
      <c r="I13" s="36"/>
      <c r="J13" s="36">
        <f t="shared" si="3"/>
        <v>0</v>
      </c>
      <c r="K13" s="38">
        <f t="shared" si="4"/>
        <v>0</v>
      </c>
      <c r="L13" s="39"/>
      <c r="M13" s="39"/>
      <c r="N13" s="45"/>
      <c r="O13" s="41"/>
    </row>
    <row r="14" ht="21.75" customHeight="1">
      <c r="A14" s="47" t="s">
        <v>58</v>
      </c>
      <c r="B14" s="48"/>
      <c r="C14" s="48"/>
      <c r="D14" s="48"/>
      <c r="E14" s="48"/>
      <c r="F14" s="49"/>
      <c r="G14" s="50"/>
      <c r="H14" s="51">
        <f>SUM(H8:H13)</f>
        <v>920</v>
      </c>
      <c r="I14" s="50"/>
      <c r="J14" s="51">
        <f t="shared" ref="J14:K14" si="5">SUM(J8:J13)</f>
        <v>6440</v>
      </c>
      <c r="K14" s="52">
        <f t="shared" si="5"/>
        <v>7360</v>
      </c>
      <c r="L14" s="50"/>
      <c r="M14" s="50"/>
      <c r="N14" s="50"/>
      <c r="O14" s="50"/>
    </row>
    <row r="15" ht="14.25" customHeight="1"/>
    <row r="16" ht="24.0" customHeight="1">
      <c r="A16" s="53" t="s">
        <v>128</v>
      </c>
      <c r="B16" s="6"/>
      <c r="C16" s="6"/>
      <c r="D16" s="6"/>
      <c r="E16" s="6"/>
      <c r="F16" s="12"/>
      <c r="G16" s="54" t="s">
        <v>26</v>
      </c>
      <c r="H16" s="6"/>
      <c r="I16" s="6"/>
      <c r="J16" s="12"/>
      <c r="K16" s="55">
        <f>SUM(K17:K22)</f>
        <v>12240</v>
      </c>
      <c r="L16" s="56"/>
      <c r="M16" s="56"/>
      <c r="N16" s="56"/>
      <c r="O16" s="56"/>
    </row>
    <row r="17" ht="21.75" customHeight="1">
      <c r="A17" s="57" t="s">
        <v>60</v>
      </c>
      <c r="B17" s="58">
        <f t="shared" ref="B17:B22" si="6">ROW()-17+1</f>
        <v>1</v>
      </c>
      <c r="C17" s="59" t="s">
        <v>129</v>
      </c>
      <c r="D17" s="60">
        <v>11.0</v>
      </c>
      <c r="E17" s="61" t="s">
        <v>29</v>
      </c>
      <c r="F17" s="62"/>
      <c r="G17" s="63"/>
      <c r="H17" s="63">
        <f t="shared" ref="H17:H22" si="7">IFERROR(G17*D17,0)</f>
        <v>0</v>
      </c>
      <c r="I17" s="64">
        <v>240.0</v>
      </c>
      <c r="J17" s="63">
        <f t="shared" ref="J17:J22" si="8">IFERROR(I17*D17,0)</f>
        <v>2640</v>
      </c>
      <c r="K17" s="65">
        <f t="shared" ref="K17:K22" si="9">H17+J17</f>
        <v>2640</v>
      </c>
      <c r="L17" s="61" t="s">
        <v>30</v>
      </c>
      <c r="M17" s="66"/>
      <c r="N17" s="67"/>
      <c r="O17" s="68"/>
    </row>
    <row r="18" ht="21.75" customHeight="1">
      <c r="A18" s="57" t="s">
        <v>60</v>
      </c>
      <c r="B18" s="31">
        <f t="shared" si="6"/>
        <v>2</v>
      </c>
      <c r="C18" s="32" t="s">
        <v>130</v>
      </c>
      <c r="D18" s="33">
        <v>40.0</v>
      </c>
      <c r="E18" s="34" t="s">
        <v>29</v>
      </c>
      <c r="F18" s="35"/>
      <c r="G18" s="36"/>
      <c r="H18" s="36">
        <f t="shared" si="7"/>
        <v>0</v>
      </c>
      <c r="I18" s="37">
        <v>240.0</v>
      </c>
      <c r="J18" s="36">
        <f t="shared" si="8"/>
        <v>9600</v>
      </c>
      <c r="K18" s="38">
        <f t="shared" si="9"/>
        <v>9600</v>
      </c>
      <c r="L18" s="34" t="s">
        <v>30</v>
      </c>
      <c r="M18" s="39"/>
      <c r="N18" s="45"/>
      <c r="O18" s="41"/>
    </row>
    <row r="19" ht="21.75" hidden="1" customHeight="1">
      <c r="A19" s="57" t="s">
        <v>60</v>
      </c>
      <c r="B19" s="58">
        <f t="shared" si="6"/>
        <v>3</v>
      </c>
      <c r="C19" s="59"/>
      <c r="D19" s="238"/>
      <c r="E19" s="61"/>
      <c r="F19" s="62"/>
      <c r="G19" s="63"/>
      <c r="H19" s="63">
        <f t="shared" si="7"/>
        <v>0</v>
      </c>
      <c r="I19" s="63"/>
      <c r="J19" s="63">
        <f t="shared" si="8"/>
        <v>0</v>
      </c>
      <c r="K19" s="65">
        <f t="shared" si="9"/>
        <v>0</v>
      </c>
      <c r="L19" s="66"/>
      <c r="M19" s="66"/>
      <c r="N19" s="67"/>
      <c r="O19" s="68"/>
    </row>
    <row r="20" ht="21.75" hidden="1" customHeight="1">
      <c r="A20" s="57" t="s">
        <v>60</v>
      </c>
      <c r="B20" s="31">
        <f t="shared" si="6"/>
        <v>4</v>
      </c>
      <c r="C20" s="87"/>
      <c r="D20" s="88"/>
      <c r="E20" s="39"/>
      <c r="F20" s="35"/>
      <c r="G20" s="36"/>
      <c r="H20" s="36">
        <f t="shared" si="7"/>
        <v>0</v>
      </c>
      <c r="I20" s="36"/>
      <c r="J20" s="36">
        <f t="shared" si="8"/>
        <v>0</v>
      </c>
      <c r="K20" s="38">
        <f t="shared" si="9"/>
        <v>0</v>
      </c>
      <c r="L20" s="39"/>
      <c r="M20" s="39"/>
      <c r="N20" s="45"/>
      <c r="O20" s="41"/>
    </row>
    <row r="21" ht="21.75" hidden="1" customHeight="1">
      <c r="A21" s="57" t="s">
        <v>60</v>
      </c>
      <c r="B21" s="58">
        <f t="shared" si="6"/>
        <v>5</v>
      </c>
      <c r="C21" s="239"/>
      <c r="D21" s="238"/>
      <c r="E21" s="66"/>
      <c r="F21" s="62"/>
      <c r="G21" s="63"/>
      <c r="H21" s="63">
        <f t="shared" si="7"/>
        <v>0</v>
      </c>
      <c r="I21" s="63"/>
      <c r="J21" s="63">
        <f t="shared" si="8"/>
        <v>0</v>
      </c>
      <c r="K21" s="65">
        <f t="shared" si="9"/>
        <v>0</v>
      </c>
      <c r="L21" s="66"/>
      <c r="M21" s="66"/>
      <c r="N21" s="67"/>
      <c r="O21" s="68"/>
    </row>
    <row r="22" ht="21.75" hidden="1" customHeight="1">
      <c r="A22" s="57" t="s">
        <v>60</v>
      </c>
      <c r="B22" s="31">
        <f t="shared" si="6"/>
        <v>6</v>
      </c>
      <c r="C22" s="87"/>
      <c r="D22" s="88"/>
      <c r="E22" s="39"/>
      <c r="F22" s="35"/>
      <c r="G22" s="36"/>
      <c r="H22" s="36">
        <f t="shared" si="7"/>
        <v>0</v>
      </c>
      <c r="I22" s="36"/>
      <c r="J22" s="36">
        <f t="shared" si="8"/>
        <v>0</v>
      </c>
      <c r="K22" s="38">
        <f t="shared" si="9"/>
        <v>0</v>
      </c>
      <c r="L22" s="39"/>
      <c r="M22" s="39"/>
      <c r="N22" s="45"/>
      <c r="O22" s="41"/>
    </row>
    <row r="23" ht="21.75" customHeight="1">
      <c r="A23" s="47" t="s">
        <v>67</v>
      </c>
      <c r="B23" s="48"/>
      <c r="C23" s="48"/>
      <c r="D23" s="48"/>
      <c r="E23" s="48"/>
      <c r="F23" s="49"/>
      <c r="G23" s="50"/>
      <c r="H23" s="51">
        <f>SUM(H17:H22)</f>
        <v>0</v>
      </c>
      <c r="I23" s="50"/>
      <c r="J23" s="51">
        <f t="shared" ref="J23:K23" si="10">SUM(J17:J22)</f>
        <v>12240</v>
      </c>
      <c r="K23" s="52">
        <f t="shared" si="10"/>
        <v>12240</v>
      </c>
      <c r="L23" s="50"/>
      <c r="M23" s="50"/>
      <c r="N23" s="50"/>
      <c r="O23" s="50"/>
    </row>
    <row r="24" ht="14.25" customHeight="1"/>
    <row r="25" ht="24.0" customHeight="1">
      <c r="A25" s="71" t="s">
        <v>131</v>
      </c>
      <c r="B25" s="6"/>
      <c r="C25" s="6"/>
      <c r="D25" s="6"/>
      <c r="E25" s="6"/>
      <c r="F25" s="12"/>
      <c r="G25" s="72" t="s">
        <v>26</v>
      </c>
      <c r="H25" s="6"/>
      <c r="I25" s="6"/>
      <c r="J25" s="12"/>
      <c r="K25" s="73">
        <f>SUM(K26:K31)</f>
        <v>0</v>
      </c>
      <c r="L25" s="74"/>
      <c r="M25" s="74"/>
      <c r="N25" s="74"/>
      <c r="O25" s="74"/>
    </row>
    <row r="26" ht="28.5" customHeight="1">
      <c r="A26" s="75" t="s">
        <v>69</v>
      </c>
      <c r="B26" s="76">
        <f t="shared" ref="B26:B31" si="11">ROW()-26+1</f>
        <v>1</v>
      </c>
      <c r="C26" s="77" t="s">
        <v>132</v>
      </c>
      <c r="D26" s="90"/>
      <c r="E26" s="79" t="s">
        <v>29</v>
      </c>
      <c r="F26" s="91"/>
      <c r="G26" s="82"/>
      <c r="H26" s="82">
        <f t="shared" ref="H26:H31" si="12">IFERROR(G26*D26,0)</f>
        <v>0</v>
      </c>
      <c r="I26" s="82"/>
      <c r="J26" s="82">
        <f t="shared" ref="J26:J31" si="13">IFERROR(I26*D26,0)</f>
        <v>0</v>
      </c>
      <c r="K26" s="83">
        <f t="shared" ref="K26:K31" si="14">H26+J26</f>
        <v>0</v>
      </c>
      <c r="L26" s="84"/>
      <c r="M26" s="84"/>
      <c r="N26" s="85"/>
      <c r="O26" s="86"/>
    </row>
    <row r="27" ht="21.75" hidden="1" customHeight="1">
      <c r="A27" s="75" t="s">
        <v>69</v>
      </c>
      <c r="B27" s="31">
        <f t="shared" si="11"/>
        <v>2</v>
      </c>
      <c r="C27" s="87"/>
      <c r="D27" s="88"/>
      <c r="E27" s="39"/>
      <c r="F27" s="35"/>
      <c r="G27" s="36"/>
      <c r="H27" s="36">
        <f t="shared" si="12"/>
        <v>0</v>
      </c>
      <c r="I27" s="36"/>
      <c r="J27" s="36">
        <f t="shared" si="13"/>
        <v>0</v>
      </c>
      <c r="K27" s="38">
        <f t="shared" si="14"/>
        <v>0</v>
      </c>
      <c r="L27" s="39"/>
      <c r="M27" s="39"/>
      <c r="N27" s="45"/>
      <c r="O27" s="41"/>
    </row>
    <row r="28" ht="21.75" hidden="1" customHeight="1">
      <c r="A28" s="75" t="s">
        <v>69</v>
      </c>
      <c r="B28" s="76">
        <f t="shared" si="11"/>
        <v>3</v>
      </c>
      <c r="C28" s="89"/>
      <c r="D28" s="90"/>
      <c r="E28" s="84"/>
      <c r="F28" s="91"/>
      <c r="G28" s="82"/>
      <c r="H28" s="82">
        <f t="shared" si="12"/>
        <v>0</v>
      </c>
      <c r="I28" s="82"/>
      <c r="J28" s="82">
        <f t="shared" si="13"/>
        <v>0</v>
      </c>
      <c r="K28" s="83">
        <f t="shared" si="14"/>
        <v>0</v>
      </c>
      <c r="L28" s="84"/>
      <c r="M28" s="84"/>
      <c r="N28" s="85"/>
      <c r="O28" s="86"/>
    </row>
    <row r="29" ht="21.75" hidden="1" customHeight="1">
      <c r="A29" s="75" t="s">
        <v>69</v>
      </c>
      <c r="B29" s="31">
        <f t="shared" si="11"/>
        <v>4</v>
      </c>
      <c r="C29" s="87"/>
      <c r="D29" s="88"/>
      <c r="E29" s="39"/>
      <c r="F29" s="35"/>
      <c r="G29" s="36"/>
      <c r="H29" s="36">
        <f t="shared" si="12"/>
        <v>0</v>
      </c>
      <c r="I29" s="36"/>
      <c r="J29" s="36">
        <f t="shared" si="13"/>
        <v>0</v>
      </c>
      <c r="K29" s="38">
        <f t="shared" si="14"/>
        <v>0</v>
      </c>
      <c r="L29" s="39"/>
      <c r="M29" s="39"/>
      <c r="N29" s="45"/>
      <c r="O29" s="41"/>
    </row>
    <row r="30" ht="21.75" hidden="1" customHeight="1">
      <c r="A30" s="75" t="s">
        <v>69</v>
      </c>
      <c r="B30" s="76">
        <f t="shared" si="11"/>
        <v>5</v>
      </c>
      <c r="C30" s="89"/>
      <c r="D30" s="90"/>
      <c r="E30" s="84"/>
      <c r="F30" s="91"/>
      <c r="G30" s="82"/>
      <c r="H30" s="82">
        <f t="shared" si="12"/>
        <v>0</v>
      </c>
      <c r="I30" s="82"/>
      <c r="J30" s="82">
        <f t="shared" si="13"/>
        <v>0</v>
      </c>
      <c r="K30" s="83">
        <f t="shared" si="14"/>
        <v>0</v>
      </c>
      <c r="L30" s="84"/>
      <c r="M30" s="84"/>
      <c r="N30" s="85"/>
      <c r="O30" s="86"/>
    </row>
    <row r="31" ht="21.75" hidden="1" customHeight="1">
      <c r="A31" s="75" t="s">
        <v>69</v>
      </c>
      <c r="B31" s="31">
        <f t="shared" si="11"/>
        <v>6</v>
      </c>
      <c r="C31" s="87"/>
      <c r="D31" s="88"/>
      <c r="E31" s="39"/>
      <c r="F31" s="35"/>
      <c r="G31" s="36"/>
      <c r="H31" s="36">
        <f t="shared" si="12"/>
        <v>0</v>
      </c>
      <c r="I31" s="36"/>
      <c r="J31" s="36">
        <f t="shared" si="13"/>
        <v>0</v>
      </c>
      <c r="K31" s="38">
        <f t="shared" si="14"/>
        <v>0</v>
      </c>
      <c r="L31" s="39"/>
      <c r="M31" s="39"/>
      <c r="N31" s="45"/>
      <c r="O31" s="41"/>
    </row>
    <row r="32" ht="21.75" customHeight="1">
      <c r="A32" s="47" t="s">
        <v>72</v>
      </c>
      <c r="B32" s="48"/>
      <c r="C32" s="48"/>
      <c r="D32" s="48"/>
      <c r="E32" s="48"/>
      <c r="F32" s="49"/>
      <c r="G32" s="50"/>
      <c r="H32" s="51">
        <f>SUM(H26:H31)</f>
        <v>0</v>
      </c>
      <c r="I32" s="50"/>
      <c r="J32" s="51">
        <f t="shared" ref="J32:K32" si="15">SUM(J26:J31)</f>
        <v>0</v>
      </c>
      <c r="K32" s="52">
        <f t="shared" si="15"/>
        <v>0</v>
      </c>
      <c r="L32" s="50"/>
      <c r="M32" s="50"/>
      <c r="N32" s="50"/>
      <c r="O32" s="50"/>
    </row>
    <row r="33" ht="14.25" customHeight="1"/>
    <row r="34" ht="24.0" customHeight="1">
      <c r="A34" s="92" t="s">
        <v>134</v>
      </c>
      <c r="B34" s="6"/>
      <c r="C34" s="6"/>
      <c r="D34" s="6"/>
      <c r="E34" s="6"/>
      <c r="F34" s="12"/>
      <c r="G34" s="93" t="s">
        <v>26</v>
      </c>
      <c r="H34" s="6"/>
      <c r="I34" s="6"/>
      <c r="J34" s="12"/>
      <c r="K34" s="94">
        <f>SUM(K35:K40)</f>
        <v>1230</v>
      </c>
      <c r="L34" s="95"/>
      <c r="M34" s="95"/>
      <c r="N34" s="95"/>
      <c r="O34" s="95"/>
    </row>
    <row r="35" ht="21.75" customHeight="1">
      <c r="A35" s="96" t="s">
        <v>74</v>
      </c>
      <c r="B35" s="97">
        <f t="shared" ref="B35:B40" si="16">ROW()-35+1</f>
        <v>1</v>
      </c>
      <c r="C35" s="98" t="s">
        <v>129</v>
      </c>
      <c r="D35" s="99">
        <v>2.0</v>
      </c>
      <c r="E35" s="100" t="s">
        <v>29</v>
      </c>
      <c r="F35" s="110"/>
      <c r="G35" s="103"/>
      <c r="H35" s="103">
        <f t="shared" ref="H35:H40" si="17">IFERROR(G35*D35,0)</f>
        <v>0</v>
      </c>
      <c r="I35" s="102">
        <v>240.0</v>
      </c>
      <c r="J35" s="103">
        <f t="shared" ref="J35:J40" si="18">IFERROR(I35*D35,0)</f>
        <v>480</v>
      </c>
      <c r="K35" s="104">
        <f t="shared" ref="K35:K40" si="19">H35+J35</f>
        <v>480</v>
      </c>
      <c r="L35" s="100" t="s">
        <v>30</v>
      </c>
      <c r="M35" s="105"/>
      <c r="N35" s="106"/>
      <c r="O35" s="107"/>
    </row>
    <row r="36" ht="21.75" customHeight="1">
      <c r="A36" s="96" t="s">
        <v>74</v>
      </c>
      <c r="B36" s="31">
        <f t="shared" si="16"/>
        <v>2</v>
      </c>
      <c r="C36" s="32" t="s">
        <v>135</v>
      </c>
      <c r="D36" s="33">
        <v>1.0</v>
      </c>
      <c r="E36" s="34" t="s">
        <v>29</v>
      </c>
      <c r="F36" s="35"/>
      <c r="G36" s="36"/>
      <c r="H36" s="36">
        <f t="shared" si="17"/>
        <v>0</v>
      </c>
      <c r="I36" s="37">
        <v>750.0</v>
      </c>
      <c r="J36" s="36">
        <f t="shared" si="18"/>
        <v>750</v>
      </c>
      <c r="K36" s="38">
        <f t="shared" si="19"/>
        <v>750</v>
      </c>
      <c r="L36" s="34" t="s">
        <v>30</v>
      </c>
      <c r="M36" s="39"/>
      <c r="N36" s="45"/>
      <c r="O36" s="41"/>
    </row>
    <row r="37" ht="21.75" hidden="1" customHeight="1">
      <c r="A37" s="96" t="s">
        <v>74</v>
      </c>
      <c r="B37" s="97">
        <f t="shared" si="16"/>
        <v>3</v>
      </c>
      <c r="C37" s="108"/>
      <c r="D37" s="109"/>
      <c r="E37" s="105"/>
      <c r="F37" s="110"/>
      <c r="G37" s="103"/>
      <c r="H37" s="103">
        <f t="shared" si="17"/>
        <v>0</v>
      </c>
      <c r="I37" s="103"/>
      <c r="J37" s="103">
        <f t="shared" si="18"/>
        <v>0</v>
      </c>
      <c r="K37" s="104">
        <f t="shared" si="19"/>
        <v>0</v>
      </c>
      <c r="L37" s="105"/>
      <c r="M37" s="105"/>
      <c r="N37" s="106"/>
      <c r="O37" s="107"/>
    </row>
    <row r="38" ht="21.75" hidden="1" customHeight="1">
      <c r="A38" s="96" t="s">
        <v>74</v>
      </c>
      <c r="B38" s="31">
        <f t="shared" si="16"/>
        <v>4</v>
      </c>
      <c r="C38" s="87"/>
      <c r="D38" s="88"/>
      <c r="E38" s="39"/>
      <c r="F38" s="35"/>
      <c r="G38" s="36"/>
      <c r="H38" s="36">
        <f t="shared" si="17"/>
        <v>0</v>
      </c>
      <c r="I38" s="36"/>
      <c r="J38" s="36">
        <f t="shared" si="18"/>
        <v>0</v>
      </c>
      <c r="K38" s="38">
        <f t="shared" si="19"/>
        <v>0</v>
      </c>
      <c r="L38" s="39"/>
      <c r="M38" s="39"/>
      <c r="N38" s="45"/>
      <c r="O38" s="41"/>
    </row>
    <row r="39" ht="21.75" hidden="1" customHeight="1">
      <c r="A39" s="96" t="s">
        <v>74</v>
      </c>
      <c r="B39" s="97">
        <f t="shared" si="16"/>
        <v>5</v>
      </c>
      <c r="C39" s="108"/>
      <c r="D39" s="109"/>
      <c r="E39" s="105"/>
      <c r="F39" s="110"/>
      <c r="G39" s="103"/>
      <c r="H39" s="103">
        <f t="shared" si="17"/>
        <v>0</v>
      </c>
      <c r="I39" s="103"/>
      <c r="J39" s="103">
        <f t="shared" si="18"/>
        <v>0</v>
      </c>
      <c r="K39" s="104">
        <f t="shared" si="19"/>
        <v>0</v>
      </c>
      <c r="L39" s="105"/>
      <c r="M39" s="105"/>
      <c r="N39" s="106"/>
      <c r="O39" s="107"/>
    </row>
    <row r="40" ht="21.75" hidden="1" customHeight="1">
      <c r="A40" s="96" t="s">
        <v>74</v>
      </c>
      <c r="B40" s="31">
        <f t="shared" si="16"/>
        <v>6</v>
      </c>
      <c r="C40" s="87"/>
      <c r="D40" s="88"/>
      <c r="E40" s="39"/>
      <c r="F40" s="35"/>
      <c r="G40" s="36"/>
      <c r="H40" s="36">
        <f t="shared" si="17"/>
        <v>0</v>
      </c>
      <c r="I40" s="36"/>
      <c r="J40" s="36">
        <f t="shared" si="18"/>
        <v>0</v>
      </c>
      <c r="K40" s="38">
        <f t="shared" si="19"/>
        <v>0</v>
      </c>
      <c r="L40" s="39"/>
      <c r="M40" s="39"/>
      <c r="N40" s="45"/>
      <c r="O40" s="41"/>
    </row>
    <row r="41" ht="21.75" customHeight="1">
      <c r="A41" s="47" t="s">
        <v>77</v>
      </c>
      <c r="B41" s="48"/>
      <c r="C41" s="48"/>
      <c r="D41" s="48"/>
      <c r="E41" s="48"/>
      <c r="F41" s="49"/>
      <c r="G41" s="50"/>
      <c r="H41" s="51">
        <f>SUM(H35:H40)</f>
        <v>0</v>
      </c>
      <c r="I41" s="50"/>
      <c r="J41" s="51">
        <f t="shared" ref="J41:K41" si="20">SUM(J35:J40)</f>
        <v>1230</v>
      </c>
      <c r="K41" s="52">
        <f t="shared" si="20"/>
        <v>1230</v>
      </c>
      <c r="L41" s="50"/>
      <c r="M41" s="50"/>
      <c r="N41" s="50"/>
      <c r="O41" s="50"/>
    </row>
    <row r="42" ht="14.25" customHeight="1"/>
    <row r="43" ht="24.0" customHeight="1">
      <c r="A43" s="111" t="s">
        <v>136</v>
      </c>
      <c r="B43" s="6"/>
      <c r="C43" s="6"/>
      <c r="D43" s="6"/>
      <c r="E43" s="6"/>
      <c r="F43" s="12"/>
      <c r="G43" s="112" t="s">
        <v>26</v>
      </c>
      <c r="H43" s="6"/>
      <c r="I43" s="6"/>
      <c r="J43" s="12"/>
      <c r="K43" s="113">
        <f>SUM(K44:K49)</f>
        <v>9000</v>
      </c>
      <c r="L43" s="114"/>
      <c r="M43" s="114"/>
      <c r="N43" s="114"/>
      <c r="O43" s="114"/>
    </row>
    <row r="44" ht="30.75" customHeight="1">
      <c r="A44" s="115" t="s">
        <v>79</v>
      </c>
      <c r="B44" s="116">
        <f t="shared" ref="B44:B49" si="21">ROW()-44+1</f>
        <v>1</v>
      </c>
      <c r="C44" s="117" t="s">
        <v>132</v>
      </c>
      <c r="D44" s="118">
        <v>30.0</v>
      </c>
      <c r="E44" s="119" t="s">
        <v>29</v>
      </c>
      <c r="F44" s="128"/>
      <c r="G44" s="121"/>
      <c r="H44" s="121">
        <f t="shared" ref="H44:H49" si="22">IFERROR(G44*D44,0)</f>
        <v>0</v>
      </c>
      <c r="I44" s="120">
        <v>300.0</v>
      </c>
      <c r="J44" s="121">
        <f t="shared" ref="J44:J49" si="23">IFERROR(I44*D44,0)</f>
        <v>9000</v>
      </c>
      <c r="K44" s="122">
        <f t="shared" ref="K44:K49" si="24">H44+J44</f>
        <v>9000</v>
      </c>
      <c r="L44" s="119" t="s">
        <v>30</v>
      </c>
      <c r="M44" s="123"/>
      <c r="N44" s="124"/>
      <c r="O44" s="125"/>
    </row>
    <row r="45" ht="21.75" hidden="1" customHeight="1">
      <c r="A45" s="115" t="s">
        <v>79</v>
      </c>
      <c r="B45" s="31">
        <f t="shared" si="21"/>
        <v>2</v>
      </c>
      <c r="C45" s="87"/>
      <c r="D45" s="88"/>
      <c r="E45" s="39"/>
      <c r="F45" s="35"/>
      <c r="G45" s="36"/>
      <c r="H45" s="36">
        <f t="shared" si="22"/>
        <v>0</v>
      </c>
      <c r="I45" s="36"/>
      <c r="J45" s="36">
        <f t="shared" si="23"/>
        <v>0</v>
      </c>
      <c r="K45" s="38">
        <f t="shared" si="24"/>
        <v>0</v>
      </c>
      <c r="L45" s="39"/>
      <c r="M45" s="39"/>
      <c r="N45" s="45"/>
      <c r="O45" s="41"/>
    </row>
    <row r="46" ht="21.75" hidden="1" customHeight="1">
      <c r="A46" s="115" t="s">
        <v>79</v>
      </c>
      <c r="B46" s="116">
        <f t="shared" si="21"/>
        <v>3</v>
      </c>
      <c r="C46" s="126"/>
      <c r="D46" s="127"/>
      <c r="E46" s="123"/>
      <c r="F46" s="128"/>
      <c r="G46" s="121"/>
      <c r="H46" s="121">
        <f t="shared" si="22"/>
        <v>0</v>
      </c>
      <c r="I46" s="121"/>
      <c r="J46" s="121">
        <f t="shared" si="23"/>
        <v>0</v>
      </c>
      <c r="K46" s="122">
        <f t="shared" si="24"/>
        <v>0</v>
      </c>
      <c r="L46" s="123"/>
      <c r="M46" s="123"/>
      <c r="N46" s="124"/>
      <c r="O46" s="125"/>
    </row>
    <row r="47" ht="21.75" hidden="1" customHeight="1">
      <c r="A47" s="115" t="s">
        <v>79</v>
      </c>
      <c r="B47" s="31">
        <f t="shared" si="21"/>
        <v>4</v>
      </c>
      <c r="C47" s="87"/>
      <c r="D47" s="88"/>
      <c r="E47" s="39"/>
      <c r="F47" s="35"/>
      <c r="G47" s="36"/>
      <c r="H47" s="36">
        <f t="shared" si="22"/>
        <v>0</v>
      </c>
      <c r="I47" s="36"/>
      <c r="J47" s="36">
        <f t="shared" si="23"/>
        <v>0</v>
      </c>
      <c r="K47" s="38">
        <f t="shared" si="24"/>
        <v>0</v>
      </c>
      <c r="L47" s="39"/>
      <c r="M47" s="39"/>
      <c r="N47" s="45"/>
      <c r="O47" s="41"/>
    </row>
    <row r="48" ht="21.75" hidden="1" customHeight="1">
      <c r="A48" s="115" t="s">
        <v>79</v>
      </c>
      <c r="B48" s="116">
        <f t="shared" si="21"/>
        <v>5</v>
      </c>
      <c r="C48" s="126"/>
      <c r="D48" s="127"/>
      <c r="E48" s="123"/>
      <c r="F48" s="128"/>
      <c r="G48" s="121"/>
      <c r="H48" s="121">
        <f t="shared" si="22"/>
        <v>0</v>
      </c>
      <c r="I48" s="121"/>
      <c r="J48" s="121">
        <f t="shared" si="23"/>
        <v>0</v>
      </c>
      <c r="K48" s="122">
        <f t="shared" si="24"/>
        <v>0</v>
      </c>
      <c r="L48" s="123"/>
      <c r="M48" s="123"/>
      <c r="N48" s="124"/>
      <c r="O48" s="125"/>
    </row>
    <row r="49" ht="21.75" hidden="1" customHeight="1">
      <c r="A49" s="115" t="s">
        <v>79</v>
      </c>
      <c r="B49" s="31">
        <f t="shared" si="21"/>
        <v>6</v>
      </c>
      <c r="C49" s="87"/>
      <c r="D49" s="88"/>
      <c r="E49" s="39"/>
      <c r="F49" s="35"/>
      <c r="G49" s="36"/>
      <c r="H49" s="36">
        <f t="shared" si="22"/>
        <v>0</v>
      </c>
      <c r="I49" s="36"/>
      <c r="J49" s="36">
        <f t="shared" si="23"/>
        <v>0</v>
      </c>
      <c r="K49" s="38">
        <f t="shared" si="24"/>
        <v>0</v>
      </c>
      <c r="L49" s="39"/>
      <c r="M49" s="39"/>
      <c r="N49" s="45"/>
      <c r="O49" s="41"/>
    </row>
    <row r="50" ht="21.75" customHeight="1">
      <c r="A50" s="47" t="s">
        <v>81</v>
      </c>
      <c r="B50" s="48"/>
      <c r="C50" s="48"/>
      <c r="D50" s="48"/>
      <c r="E50" s="48"/>
      <c r="F50" s="49"/>
      <c r="G50" s="50"/>
      <c r="H50" s="51">
        <f>SUM(H44:H49)</f>
        <v>0</v>
      </c>
      <c r="I50" s="50"/>
      <c r="J50" s="51">
        <f t="shared" ref="J50:K50" si="25">SUM(J44:J49)</f>
        <v>9000</v>
      </c>
      <c r="K50" s="52">
        <f t="shared" si="25"/>
        <v>9000</v>
      </c>
      <c r="L50" s="50"/>
      <c r="M50" s="50"/>
      <c r="N50" s="50"/>
      <c r="O50" s="50"/>
    </row>
    <row r="51" ht="14.25" customHeight="1"/>
    <row r="52" ht="24.0" customHeight="1">
      <c r="A52" s="129" t="s">
        <v>138</v>
      </c>
      <c r="B52" s="6"/>
      <c r="C52" s="6"/>
      <c r="D52" s="6"/>
      <c r="E52" s="6"/>
      <c r="F52" s="12"/>
      <c r="G52" s="130" t="s">
        <v>26</v>
      </c>
      <c r="H52" s="6"/>
      <c r="I52" s="6"/>
      <c r="J52" s="12"/>
      <c r="K52" s="131">
        <f>SUM(K53:K58)</f>
        <v>2698</v>
      </c>
      <c r="L52" s="132"/>
      <c r="M52" s="132"/>
      <c r="N52" s="132"/>
      <c r="O52" s="132"/>
    </row>
    <row r="53" ht="21.75" customHeight="1">
      <c r="A53" s="133" t="s">
        <v>83</v>
      </c>
      <c r="B53" s="134">
        <f t="shared" ref="B53:B58" si="26">ROW()-53+1</f>
        <v>1</v>
      </c>
      <c r="C53" s="135" t="s">
        <v>139</v>
      </c>
      <c r="D53" s="136">
        <v>6.0</v>
      </c>
      <c r="E53" s="137" t="s">
        <v>29</v>
      </c>
      <c r="F53" s="138"/>
      <c r="G53" s="139"/>
      <c r="H53" s="139">
        <f t="shared" ref="H53:H58" si="27">IFERROR(G53*D53,0)</f>
        <v>0</v>
      </c>
      <c r="I53" s="140">
        <v>300.0</v>
      </c>
      <c r="J53" s="139">
        <f t="shared" ref="J53:J58" si="28">IFERROR(I53*D53,0)</f>
        <v>1800</v>
      </c>
      <c r="K53" s="141">
        <f t="shared" ref="K53:K58" si="29">H53+J53</f>
        <v>1800</v>
      </c>
      <c r="L53" s="137" t="s">
        <v>30</v>
      </c>
      <c r="M53" s="142"/>
      <c r="N53" s="147"/>
      <c r="O53" s="144"/>
    </row>
    <row r="54" ht="31.5" customHeight="1">
      <c r="A54" s="133" t="s">
        <v>83</v>
      </c>
      <c r="B54" s="31">
        <f t="shared" si="26"/>
        <v>2</v>
      </c>
      <c r="C54" s="32" t="s">
        <v>140</v>
      </c>
      <c r="D54" s="33">
        <v>1.0</v>
      </c>
      <c r="E54" s="34" t="s">
        <v>35</v>
      </c>
      <c r="F54" s="44" t="s">
        <v>141</v>
      </c>
      <c r="G54" s="37">
        <v>698.0</v>
      </c>
      <c r="H54" s="36">
        <f t="shared" si="27"/>
        <v>698</v>
      </c>
      <c r="I54" s="37">
        <v>200.0</v>
      </c>
      <c r="J54" s="36">
        <f t="shared" si="28"/>
        <v>200</v>
      </c>
      <c r="K54" s="38">
        <f t="shared" si="29"/>
        <v>898</v>
      </c>
      <c r="L54" s="34" t="s">
        <v>30</v>
      </c>
      <c r="M54" s="39"/>
      <c r="N54" s="45"/>
      <c r="O54" s="41"/>
    </row>
    <row r="55" ht="21.75" hidden="1" customHeight="1">
      <c r="A55" s="133" t="s">
        <v>83</v>
      </c>
      <c r="B55" s="134">
        <f t="shared" si="26"/>
        <v>3</v>
      </c>
      <c r="C55" s="135"/>
      <c r="D55" s="136"/>
      <c r="E55" s="137"/>
      <c r="F55" s="138"/>
      <c r="G55" s="139"/>
      <c r="H55" s="139">
        <f t="shared" si="27"/>
        <v>0</v>
      </c>
      <c r="I55" s="139"/>
      <c r="J55" s="139">
        <f t="shared" si="28"/>
        <v>0</v>
      </c>
      <c r="K55" s="141">
        <f t="shared" si="29"/>
        <v>0</v>
      </c>
      <c r="L55" s="142"/>
      <c r="M55" s="142"/>
      <c r="N55" s="147"/>
      <c r="O55" s="144"/>
    </row>
    <row r="56" ht="21.75" hidden="1" customHeight="1">
      <c r="A56" s="133" t="s">
        <v>83</v>
      </c>
      <c r="B56" s="31">
        <f t="shared" si="26"/>
        <v>4</v>
      </c>
      <c r="C56" s="32"/>
      <c r="D56" s="88"/>
      <c r="E56" s="34"/>
      <c r="F56" s="35"/>
      <c r="G56" s="36"/>
      <c r="H56" s="36">
        <f t="shared" si="27"/>
        <v>0</v>
      </c>
      <c r="I56" s="36"/>
      <c r="J56" s="36">
        <f t="shared" si="28"/>
        <v>0</v>
      </c>
      <c r="K56" s="38">
        <f t="shared" si="29"/>
        <v>0</v>
      </c>
      <c r="L56" s="39"/>
      <c r="M56" s="39"/>
      <c r="N56" s="45"/>
      <c r="O56" s="41"/>
    </row>
    <row r="57" ht="21.75" hidden="1" customHeight="1">
      <c r="A57" s="133" t="s">
        <v>83</v>
      </c>
      <c r="B57" s="134">
        <f t="shared" si="26"/>
        <v>5</v>
      </c>
      <c r="C57" s="240"/>
      <c r="D57" s="241"/>
      <c r="E57" s="142"/>
      <c r="F57" s="138"/>
      <c r="G57" s="139"/>
      <c r="H57" s="139">
        <f t="shared" si="27"/>
        <v>0</v>
      </c>
      <c r="I57" s="139"/>
      <c r="J57" s="139">
        <f t="shared" si="28"/>
        <v>0</v>
      </c>
      <c r="K57" s="141">
        <f t="shared" si="29"/>
        <v>0</v>
      </c>
      <c r="L57" s="142"/>
      <c r="M57" s="142"/>
      <c r="N57" s="147"/>
      <c r="O57" s="144"/>
    </row>
    <row r="58" ht="21.75" hidden="1" customHeight="1">
      <c r="A58" s="133" t="s">
        <v>83</v>
      </c>
      <c r="B58" s="31">
        <f t="shared" si="26"/>
        <v>6</v>
      </c>
      <c r="C58" s="87"/>
      <c r="D58" s="88"/>
      <c r="E58" s="39"/>
      <c r="F58" s="35"/>
      <c r="G58" s="36"/>
      <c r="H58" s="36">
        <f t="shared" si="27"/>
        <v>0</v>
      </c>
      <c r="I58" s="36"/>
      <c r="J58" s="36">
        <f t="shared" si="28"/>
        <v>0</v>
      </c>
      <c r="K58" s="38">
        <f t="shared" si="29"/>
        <v>0</v>
      </c>
      <c r="L58" s="39"/>
      <c r="M58" s="39"/>
      <c r="N58" s="45"/>
      <c r="O58" s="41"/>
    </row>
    <row r="59" ht="21.75" customHeight="1">
      <c r="A59" s="47" t="s">
        <v>97</v>
      </c>
      <c r="B59" s="48"/>
      <c r="C59" s="48"/>
      <c r="D59" s="48"/>
      <c r="E59" s="48"/>
      <c r="F59" s="49"/>
      <c r="G59" s="50"/>
      <c r="H59" s="51">
        <f>SUM(H53:H58)</f>
        <v>698</v>
      </c>
      <c r="I59" s="50"/>
      <c r="J59" s="51">
        <f t="shared" ref="J59:K59" si="30">SUM(J53:J58)</f>
        <v>2000</v>
      </c>
      <c r="K59" s="52">
        <f t="shared" si="30"/>
        <v>2698</v>
      </c>
      <c r="L59" s="50"/>
      <c r="M59" s="50"/>
      <c r="N59" s="50"/>
      <c r="O59" s="50"/>
    </row>
    <row r="60" ht="14.25" customHeight="1"/>
    <row r="61" ht="24.0" customHeight="1">
      <c r="A61" s="149" t="s">
        <v>165</v>
      </c>
      <c r="B61" s="6"/>
      <c r="C61" s="6"/>
      <c r="D61" s="6"/>
      <c r="E61" s="6"/>
      <c r="F61" s="12"/>
      <c r="G61" s="150" t="s">
        <v>26</v>
      </c>
      <c r="H61" s="6"/>
      <c r="I61" s="6"/>
      <c r="J61" s="12"/>
      <c r="K61" s="151">
        <f>SUM(K62:K67)</f>
        <v>458</v>
      </c>
      <c r="L61" s="152"/>
      <c r="M61" s="152"/>
      <c r="N61" s="152"/>
      <c r="O61" s="152"/>
    </row>
    <row r="62" ht="31.5" customHeight="1">
      <c r="A62" s="153" t="s">
        <v>99</v>
      </c>
      <c r="B62" s="154">
        <f t="shared" ref="B62:B67" si="31">ROW()-62+1</f>
        <v>1</v>
      </c>
      <c r="C62" s="155" t="s">
        <v>143</v>
      </c>
      <c r="D62" s="156">
        <v>1.0</v>
      </c>
      <c r="E62" s="157" t="s">
        <v>35</v>
      </c>
      <c r="F62" s="44" t="s">
        <v>141</v>
      </c>
      <c r="G62" s="159">
        <v>358.0</v>
      </c>
      <c r="H62" s="160">
        <f t="shared" ref="H62:H67" si="32">IFERROR(G62*D62,0)</f>
        <v>358</v>
      </c>
      <c r="I62" s="159">
        <v>100.0</v>
      </c>
      <c r="J62" s="160">
        <f t="shared" ref="J62:J67" si="33">IFERROR(I62*D62,0)</f>
        <v>100</v>
      </c>
      <c r="K62" s="161">
        <f t="shared" ref="K62:K67" si="34">H62+J62</f>
        <v>458</v>
      </c>
      <c r="L62" s="157" t="s">
        <v>30</v>
      </c>
      <c r="M62" s="162"/>
      <c r="N62" s="163"/>
      <c r="O62" s="164"/>
    </row>
    <row r="63" ht="21.75" hidden="1" customHeight="1">
      <c r="A63" s="153" t="s">
        <v>99</v>
      </c>
      <c r="B63" s="31">
        <f t="shared" si="31"/>
        <v>2</v>
      </c>
      <c r="C63" s="87"/>
      <c r="D63" s="88"/>
      <c r="E63" s="39"/>
      <c r="F63" s="35"/>
      <c r="G63" s="36"/>
      <c r="H63" s="36">
        <f t="shared" si="32"/>
        <v>0</v>
      </c>
      <c r="I63" s="36"/>
      <c r="J63" s="36">
        <f t="shared" si="33"/>
        <v>0</v>
      </c>
      <c r="K63" s="38">
        <f t="shared" si="34"/>
        <v>0</v>
      </c>
      <c r="L63" s="39"/>
      <c r="M63" s="39"/>
      <c r="N63" s="45"/>
      <c r="O63" s="41"/>
    </row>
    <row r="64" ht="21.75" hidden="1" customHeight="1">
      <c r="A64" s="153" t="s">
        <v>99</v>
      </c>
      <c r="B64" s="154">
        <f t="shared" si="31"/>
        <v>3</v>
      </c>
      <c r="C64" s="165"/>
      <c r="D64" s="166"/>
      <c r="E64" s="162"/>
      <c r="F64" s="167"/>
      <c r="G64" s="160"/>
      <c r="H64" s="160">
        <f t="shared" si="32"/>
        <v>0</v>
      </c>
      <c r="I64" s="160"/>
      <c r="J64" s="160">
        <f t="shared" si="33"/>
        <v>0</v>
      </c>
      <c r="K64" s="161">
        <f t="shared" si="34"/>
        <v>0</v>
      </c>
      <c r="L64" s="162"/>
      <c r="M64" s="162"/>
      <c r="N64" s="163"/>
      <c r="O64" s="164"/>
    </row>
    <row r="65" ht="21.75" hidden="1" customHeight="1">
      <c r="A65" s="153" t="s">
        <v>99</v>
      </c>
      <c r="B65" s="31">
        <f t="shared" si="31"/>
        <v>4</v>
      </c>
      <c r="C65" s="87"/>
      <c r="D65" s="88"/>
      <c r="E65" s="39"/>
      <c r="F65" s="35"/>
      <c r="G65" s="36"/>
      <c r="H65" s="36">
        <f t="shared" si="32"/>
        <v>0</v>
      </c>
      <c r="I65" s="36"/>
      <c r="J65" s="36">
        <f t="shared" si="33"/>
        <v>0</v>
      </c>
      <c r="K65" s="38">
        <f t="shared" si="34"/>
        <v>0</v>
      </c>
      <c r="L65" s="39"/>
      <c r="M65" s="39"/>
      <c r="N65" s="45"/>
      <c r="O65" s="41"/>
    </row>
    <row r="66" ht="21.75" hidden="1" customHeight="1">
      <c r="A66" s="153" t="s">
        <v>99</v>
      </c>
      <c r="B66" s="154">
        <f t="shared" si="31"/>
        <v>5</v>
      </c>
      <c r="C66" s="165"/>
      <c r="D66" s="166"/>
      <c r="E66" s="162"/>
      <c r="F66" s="167"/>
      <c r="G66" s="160"/>
      <c r="H66" s="160">
        <f t="shared" si="32"/>
        <v>0</v>
      </c>
      <c r="I66" s="160"/>
      <c r="J66" s="160">
        <f t="shared" si="33"/>
        <v>0</v>
      </c>
      <c r="K66" s="161">
        <f t="shared" si="34"/>
        <v>0</v>
      </c>
      <c r="L66" s="162"/>
      <c r="M66" s="162"/>
      <c r="N66" s="163"/>
      <c r="O66" s="164"/>
    </row>
    <row r="67" ht="21.75" hidden="1" customHeight="1">
      <c r="A67" s="153" t="s">
        <v>99</v>
      </c>
      <c r="B67" s="31">
        <f t="shared" si="31"/>
        <v>6</v>
      </c>
      <c r="C67" s="87"/>
      <c r="D67" s="88"/>
      <c r="E67" s="39"/>
      <c r="F67" s="35"/>
      <c r="G67" s="36"/>
      <c r="H67" s="36">
        <f t="shared" si="32"/>
        <v>0</v>
      </c>
      <c r="I67" s="36"/>
      <c r="J67" s="36">
        <f t="shared" si="33"/>
        <v>0</v>
      </c>
      <c r="K67" s="38">
        <f t="shared" si="34"/>
        <v>0</v>
      </c>
      <c r="L67" s="39"/>
      <c r="M67" s="39"/>
      <c r="N67" s="45"/>
      <c r="O67" s="41"/>
    </row>
    <row r="68" ht="21.75" customHeight="1">
      <c r="A68" s="47" t="s">
        <v>102</v>
      </c>
      <c r="B68" s="48"/>
      <c r="C68" s="48"/>
      <c r="D68" s="48"/>
      <c r="E68" s="48"/>
      <c r="F68" s="49"/>
      <c r="G68" s="50"/>
      <c r="H68" s="51">
        <f>SUM(H62:H67)</f>
        <v>358</v>
      </c>
      <c r="I68" s="50"/>
      <c r="J68" s="51">
        <f t="shared" ref="J68:K68" si="35">SUM(J62:J67)</f>
        <v>100</v>
      </c>
      <c r="K68" s="52">
        <f t="shared" si="35"/>
        <v>458</v>
      </c>
      <c r="L68" s="50"/>
      <c r="M68" s="50"/>
      <c r="N68" s="50"/>
      <c r="O68" s="50"/>
    </row>
    <row r="69" ht="14.25" customHeight="1"/>
    <row r="70" ht="24.0" customHeight="1">
      <c r="A70" s="168" t="s">
        <v>166</v>
      </c>
      <c r="B70" s="6"/>
      <c r="C70" s="6"/>
      <c r="D70" s="6"/>
      <c r="E70" s="6"/>
      <c r="F70" s="12"/>
      <c r="G70" s="169" t="s">
        <v>26</v>
      </c>
      <c r="H70" s="6"/>
      <c r="I70" s="6"/>
      <c r="J70" s="12"/>
      <c r="K70" s="170">
        <f>SUM(K71:K76)</f>
        <v>641</v>
      </c>
      <c r="L70" s="171"/>
      <c r="M70" s="171"/>
      <c r="N70" s="171"/>
      <c r="O70" s="171"/>
    </row>
    <row r="71" ht="29.25" customHeight="1">
      <c r="A71" s="172" t="s">
        <v>104</v>
      </c>
      <c r="B71" s="173">
        <f t="shared" ref="B71:B76" si="36">ROW()-71+1</f>
        <v>1</v>
      </c>
      <c r="C71" s="174" t="s">
        <v>145</v>
      </c>
      <c r="D71" s="175">
        <v>1.0</v>
      </c>
      <c r="E71" s="176" t="s">
        <v>35</v>
      </c>
      <c r="F71" s="44" t="s">
        <v>141</v>
      </c>
      <c r="G71" s="178">
        <v>541.0</v>
      </c>
      <c r="H71" s="179">
        <f t="shared" ref="H71:H76" si="37">IFERROR(G71*D71,0)</f>
        <v>541</v>
      </c>
      <c r="I71" s="178">
        <v>100.0</v>
      </c>
      <c r="J71" s="179">
        <f t="shared" ref="J71:J76" si="38">IFERROR(I71*D71,0)</f>
        <v>100</v>
      </c>
      <c r="K71" s="180">
        <f t="shared" ref="K71:K76" si="39">H71+J71</f>
        <v>641</v>
      </c>
      <c r="L71" s="176" t="s">
        <v>30</v>
      </c>
      <c r="M71" s="181"/>
      <c r="N71" s="182"/>
      <c r="O71" s="183"/>
    </row>
    <row r="72" ht="21.75" hidden="1" customHeight="1">
      <c r="A72" s="172" t="s">
        <v>104</v>
      </c>
      <c r="B72" s="31">
        <f t="shared" si="36"/>
        <v>2</v>
      </c>
      <c r="C72" s="87"/>
      <c r="D72" s="88"/>
      <c r="E72" s="39"/>
      <c r="F72" s="35"/>
      <c r="G72" s="36"/>
      <c r="H72" s="36">
        <f t="shared" si="37"/>
        <v>0</v>
      </c>
      <c r="I72" s="36"/>
      <c r="J72" s="36">
        <f t="shared" si="38"/>
        <v>0</v>
      </c>
      <c r="K72" s="38">
        <f t="shared" si="39"/>
        <v>0</v>
      </c>
      <c r="L72" s="39"/>
      <c r="M72" s="39"/>
      <c r="N72" s="45"/>
      <c r="O72" s="41"/>
    </row>
    <row r="73" ht="21.75" hidden="1" customHeight="1">
      <c r="A73" s="172" t="s">
        <v>104</v>
      </c>
      <c r="B73" s="173">
        <f t="shared" si="36"/>
        <v>3</v>
      </c>
      <c r="C73" s="184"/>
      <c r="D73" s="185"/>
      <c r="E73" s="181"/>
      <c r="F73" s="186"/>
      <c r="G73" s="179"/>
      <c r="H73" s="179">
        <f t="shared" si="37"/>
        <v>0</v>
      </c>
      <c r="I73" s="179"/>
      <c r="J73" s="179">
        <f t="shared" si="38"/>
        <v>0</v>
      </c>
      <c r="K73" s="180">
        <f t="shared" si="39"/>
        <v>0</v>
      </c>
      <c r="L73" s="181"/>
      <c r="M73" s="181"/>
      <c r="N73" s="182"/>
      <c r="O73" s="183"/>
    </row>
    <row r="74" ht="21.75" hidden="1" customHeight="1">
      <c r="A74" s="172" t="s">
        <v>104</v>
      </c>
      <c r="B74" s="31">
        <f t="shared" si="36"/>
        <v>4</v>
      </c>
      <c r="C74" s="87"/>
      <c r="D74" s="88"/>
      <c r="E74" s="39"/>
      <c r="F74" s="35"/>
      <c r="G74" s="36"/>
      <c r="H74" s="36">
        <f t="shared" si="37"/>
        <v>0</v>
      </c>
      <c r="I74" s="36"/>
      <c r="J74" s="36">
        <f t="shared" si="38"/>
        <v>0</v>
      </c>
      <c r="K74" s="38">
        <f t="shared" si="39"/>
        <v>0</v>
      </c>
      <c r="L74" s="39"/>
      <c r="M74" s="39"/>
      <c r="N74" s="45"/>
      <c r="O74" s="41"/>
    </row>
    <row r="75" ht="21.75" hidden="1" customHeight="1">
      <c r="A75" s="172" t="s">
        <v>104</v>
      </c>
      <c r="B75" s="173">
        <f t="shared" si="36"/>
        <v>5</v>
      </c>
      <c r="C75" s="184"/>
      <c r="D75" s="185"/>
      <c r="E75" s="181"/>
      <c r="F75" s="186"/>
      <c r="G75" s="179"/>
      <c r="H75" s="179">
        <f t="shared" si="37"/>
        <v>0</v>
      </c>
      <c r="I75" s="179"/>
      <c r="J75" s="179">
        <f t="shared" si="38"/>
        <v>0</v>
      </c>
      <c r="K75" s="180">
        <f t="shared" si="39"/>
        <v>0</v>
      </c>
      <c r="L75" s="181"/>
      <c r="M75" s="181"/>
      <c r="N75" s="182"/>
      <c r="O75" s="183"/>
    </row>
    <row r="76" ht="21.75" hidden="1" customHeight="1">
      <c r="A76" s="172" t="s">
        <v>104</v>
      </c>
      <c r="B76" s="31">
        <f t="shared" si="36"/>
        <v>6</v>
      </c>
      <c r="C76" s="87"/>
      <c r="D76" s="88"/>
      <c r="E76" s="39"/>
      <c r="F76" s="35"/>
      <c r="G76" s="36"/>
      <c r="H76" s="36">
        <f t="shared" si="37"/>
        <v>0</v>
      </c>
      <c r="I76" s="36"/>
      <c r="J76" s="36">
        <f t="shared" si="38"/>
        <v>0</v>
      </c>
      <c r="K76" s="38">
        <f t="shared" si="39"/>
        <v>0</v>
      </c>
      <c r="L76" s="39"/>
      <c r="M76" s="39"/>
      <c r="N76" s="45"/>
      <c r="O76" s="41"/>
    </row>
    <row r="77" ht="21.75" customHeight="1">
      <c r="A77" s="47" t="s">
        <v>107</v>
      </c>
      <c r="B77" s="48"/>
      <c r="C77" s="48"/>
      <c r="D77" s="48"/>
      <c r="E77" s="48"/>
      <c r="F77" s="49"/>
      <c r="G77" s="50"/>
      <c r="H77" s="51">
        <f>SUM(H71:H76)</f>
        <v>541</v>
      </c>
      <c r="I77" s="50"/>
      <c r="J77" s="51">
        <f t="shared" ref="J77:K77" si="40">SUM(J71:J76)</f>
        <v>100</v>
      </c>
      <c r="K77" s="52">
        <f t="shared" si="40"/>
        <v>641</v>
      </c>
      <c r="L77" s="50"/>
      <c r="M77" s="50"/>
      <c r="N77" s="50"/>
      <c r="O77" s="50"/>
    </row>
    <row r="78" ht="14.25" customHeight="1"/>
    <row r="79" ht="24.0" hidden="1" customHeight="1">
      <c r="A79" s="187" t="s">
        <v>108</v>
      </c>
      <c r="B79" s="6"/>
      <c r="C79" s="6"/>
      <c r="D79" s="6"/>
      <c r="E79" s="6"/>
      <c r="F79" s="12"/>
      <c r="G79" s="188" t="s">
        <v>26</v>
      </c>
      <c r="H79" s="6"/>
      <c r="I79" s="6"/>
      <c r="J79" s="12"/>
      <c r="K79" s="189">
        <f>SUM(K80:K85)</f>
        <v>0</v>
      </c>
      <c r="L79" s="190"/>
      <c r="M79" s="190"/>
      <c r="N79" s="190"/>
      <c r="O79" s="190"/>
    </row>
    <row r="80" ht="21.75" hidden="1" customHeight="1">
      <c r="A80" s="191" t="s">
        <v>109</v>
      </c>
      <c r="B80" s="192">
        <f t="shared" ref="B80:B85" si="41">ROW()-80+1</f>
        <v>1</v>
      </c>
      <c r="C80" s="193"/>
      <c r="D80" s="194"/>
      <c r="E80" s="195"/>
      <c r="F80" s="196"/>
      <c r="G80" s="197"/>
      <c r="H80" s="197">
        <f t="shared" ref="H80:H85" si="42">IFERROR(G80*D80,0)</f>
        <v>0</v>
      </c>
      <c r="I80" s="197"/>
      <c r="J80" s="197">
        <f t="shared" ref="J80:J85" si="43">IFERROR(I80*D80,0)</f>
        <v>0</v>
      </c>
      <c r="K80" s="198">
        <f t="shared" ref="K80:K85" si="44">H80+J80</f>
        <v>0</v>
      </c>
      <c r="L80" s="195"/>
      <c r="M80" s="195"/>
      <c r="N80" s="199"/>
      <c r="O80" s="200"/>
    </row>
    <row r="81" ht="21.75" hidden="1" customHeight="1">
      <c r="A81" s="191" t="s">
        <v>109</v>
      </c>
      <c r="B81" s="31">
        <f t="shared" si="41"/>
        <v>2</v>
      </c>
      <c r="C81" s="87"/>
      <c r="D81" s="88"/>
      <c r="E81" s="39"/>
      <c r="F81" s="35"/>
      <c r="G81" s="36"/>
      <c r="H81" s="36">
        <f t="shared" si="42"/>
        <v>0</v>
      </c>
      <c r="I81" s="36"/>
      <c r="J81" s="36">
        <f t="shared" si="43"/>
        <v>0</v>
      </c>
      <c r="K81" s="38">
        <f t="shared" si="44"/>
        <v>0</v>
      </c>
      <c r="L81" s="39"/>
      <c r="M81" s="39"/>
      <c r="N81" s="45"/>
      <c r="O81" s="41"/>
    </row>
    <row r="82" ht="21.75" hidden="1" customHeight="1">
      <c r="A82" s="191" t="s">
        <v>109</v>
      </c>
      <c r="B82" s="192">
        <f t="shared" si="41"/>
        <v>3</v>
      </c>
      <c r="C82" s="193"/>
      <c r="D82" s="194"/>
      <c r="E82" s="195"/>
      <c r="F82" s="196"/>
      <c r="G82" s="197"/>
      <c r="H82" s="197">
        <f t="shared" si="42"/>
        <v>0</v>
      </c>
      <c r="I82" s="197"/>
      <c r="J82" s="197">
        <f t="shared" si="43"/>
        <v>0</v>
      </c>
      <c r="K82" s="198">
        <f t="shared" si="44"/>
        <v>0</v>
      </c>
      <c r="L82" s="195"/>
      <c r="M82" s="195"/>
      <c r="N82" s="199"/>
      <c r="O82" s="200"/>
    </row>
    <row r="83" ht="21.75" hidden="1" customHeight="1">
      <c r="A83" s="191" t="s">
        <v>109</v>
      </c>
      <c r="B83" s="31">
        <f t="shared" si="41"/>
        <v>4</v>
      </c>
      <c r="C83" s="87"/>
      <c r="D83" s="88"/>
      <c r="E83" s="39"/>
      <c r="F83" s="35"/>
      <c r="G83" s="36"/>
      <c r="H83" s="36">
        <f t="shared" si="42"/>
        <v>0</v>
      </c>
      <c r="I83" s="36"/>
      <c r="J83" s="36">
        <f t="shared" si="43"/>
        <v>0</v>
      </c>
      <c r="K83" s="38">
        <f t="shared" si="44"/>
        <v>0</v>
      </c>
      <c r="L83" s="39"/>
      <c r="M83" s="39"/>
      <c r="N83" s="45"/>
      <c r="O83" s="41"/>
    </row>
    <row r="84" ht="21.75" hidden="1" customHeight="1">
      <c r="A84" s="191" t="s">
        <v>109</v>
      </c>
      <c r="B84" s="192">
        <f t="shared" si="41"/>
        <v>5</v>
      </c>
      <c r="C84" s="193"/>
      <c r="D84" s="194"/>
      <c r="E84" s="195"/>
      <c r="F84" s="196"/>
      <c r="G84" s="197"/>
      <c r="H84" s="197">
        <f t="shared" si="42"/>
        <v>0</v>
      </c>
      <c r="I84" s="197"/>
      <c r="J84" s="197">
        <f t="shared" si="43"/>
        <v>0</v>
      </c>
      <c r="K84" s="198">
        <f t="shared" si="44"/>
        <v>0</v>
      </c>
      <c r="L84" s="195"/>
      <c r="M84" s="195"/>
      <c r="N84" s="199"/>
      <c r="O84" s="200"/>
    </row>
    <row r="85" ht="21.75" hidden="1" customHeight="1">
      <c r="A85" s="191" t="s">
        <v>109</v>
      </c>
      <c r="B85" s="31">
        <f t="shared" si="41"/>
        <v>6</v>
      </c>
      <c r="C85" s="87"/>
      <c r="D85" s="88"/>
      <c r="E85" s="39"/>
      <c r="F85" s="35"/>
      <c r="G85" s="36"/>
      <c r="H85" s="36">
        <f t="shared" si="42"/>
        <v>0</v>
      </c>
      <c r="I85" s="36"/>
      <c r="J85" s="36">
        <f t="shared" si="43"/>
        <v>0</v>
      </c>
      <c r="K85" s="38">
        <f t="shared" si="44"/>
        <v>0</v>
      </c>
      <c r="L85" s="39"/>
      <c r="M85" s="39"/>
      <c r="N85" s="45"/>
      <c r="O85" s="41"/>
    </row>
    <row r="86" ht="21.75" hidden="1" customHeight="1">
      <c r="A86" s="47" t="s">
        <v>110</v>
      </c>
      <c r="B86" s="48"/>
      <c r="C86" s="48"/>
      <c r="D86" s="48"/>
      <c r="E86" s="48"/>
      <c r="F86" s="49"/>
      <c r="G86" s="50"/>
      <c r="H86" s="51">
        <f>SUM(H80:H85)</f>
        <v>0</v>
      </c>
      <c r="I86" s="50"/>
      <c r="J86" s="51">
        <f t="shared" ref="J86:K86" si="45">SUM(J80:J85)</f>
        <v>0</v>
      </c>
      <c r="K86" s="52">
        <f t="shared" si="45"/>
        <v>0</v>
      </c>
      <c r="L86" s="50"/>
      <c r="M86" s="50"/>
      <c r="N86" s="50"/>
      <c r="O86" s="50"/>
    </row>
    <row r="87" ht="14.25" hidden="1" customHeight="1"/>
    <row r="88" ht="24.0" hidden="1" customHeight="1">
      <c r="A88" s="201" t="s">
        <v>111</v>
      </c>
      <c r="B88" s="6"/>
      <c r="C88" s="6"/>
      <c r="D88" s="6"/>
      <c r="E88" s="6"/>
      <c r="F88" s="12"/>
      <c r="G88" s="202" t="s">
        <v>26</v>
      </c>
      <c r="H88" s="6"/>
      <c r="I88" s="6"/>
      <c r="J88" s="12"/>
      <c r="K88" s="203">
        <f>SUM(K89:K94)</f>
        <v>0</v>
      </c>
      <c r="L88" s="204"/>
      <c r="M88" s="204"/>
      <c r="N88" s="204"/>
      <c r="O88" s="204"/>
    </row>
    <row r="89" ht="21.75" hidden="1" customHeight="1">
      <c r="A89" s="205" t="s">
        <v>112</v>
      </c>
      <c r="B89" s="206">
        <f t="shared" ref="B89:B94" si="46">ROW()-89+1</f>
        <v>1</v>
      </c>
      <c r="C89" s="207"/>
      <c r="D89" s="208"/>
      <c r="E89" s="209"/>
      <c r="F89" s="210"/>
      <c r="G89" s="211"/>
      <c r="H89" s="211">
        <f t="shared" ref="H89:H94" si="47">IFERROR(G89*D89,0)</f>
        <v>0</v>
      </c>
      <c r="I89" s="211"/>
      <c r="J89" s="211">
        <f t="shared" ref="J89:J94" si="48">IFERROR(I89*D89,0)</f>
        <v>0</v>
      </c>
      <c r="K89" s="212">
        <f t="shared" ref="K89:K94" si="49">H89+J89</f>
        <v>0</v>
      </c>
      <c r="L89" s="209"/>
      <c r="M89" s="209"/>
      <c r="N89" s="213"/>
      <c r="O89" s="214"/>
    </row>
    <row r="90" ht="21.75" hidden="1" customHeight="1">
      <c r="A90" s="205" t="s">
        <v>112</v>
      </c>
      <c r="B90" s="31">
        <f t="shared" si="46"/>
        <v>2</v>
      </c>
      <c r="C90" s="87"/>
      <c r="D90" s="88"/>
      <c r="E90" s="39"/>
      <c r="F90" s="35"/>
      <c r="G90" s="36"/>
      <c r="H90" s="36">
        <f t="shared" si="47"/>
        <v>0</v>
      </c>
      <c r="I90" s="36"/>
      <c r="J90" s="36">
        <f t="shared" si="48"/>
        <v>0</v>
      </c>
      <c r="K90" s="38">
        <f t="shared" si="49"/>
        <v>0</v>
      </c>
      <c r="L90" s="39"/>
      <c r="M90" s="39"/>
      <c r="N90" s="45"/>
      <c r="O90" s="41"/>
    </row>
    <row r="91" ht="21.75" hidden="1" customHeight="1">
      <c r="A91" s="205" t="s">
        <v>112</v>
      </c>
      <c r="B91" s="206">
        <f t="shared" si="46"/>
        <v>3</v>
      </c>
      <c r="C91" s="207"/>
      <c r="D91" s="208"/>
      <c r="E91" s="209"/>
      <c r="F91" s="210"/>
      <c r="G91" s="211"/>
      <c r="H91" s="211">
        <f t="shared" si="47"/>
        <v>0</v>
      </c>
      <c r="I91" s="211"/>
      <c r="J91" s="211">
        <f t="shared" si="48"/>
        <v>0</v>
      </c>
      <c r="K91" s="212">
        <f t="shared" si="49"/>
        <v>0</v>
      </c>
      <c r="L91" s="209"/>
      <c r="M91" s="209"/>
      <c r="N91" s="213"/>
      <c r="O91" s="214"/>
    </row>
    <row r="92" ht="21.75" hidden="1" customHeight="1">
      <c r="A92" s="205" t="s">
        <v>112</v>
      </c>
      <c r="B92" s="31">
        <f t="shared" si="46"/>
        <v>4</v>
      </c>
      <c r="C92" s="87"/>
      <c r="D92" s="88"/>
      <c r="E92" s="39"/>
      <c r="F92" s="35"/>
      <c r="G92" s="36"/>
      <c r="H92" s="36">
        <f t="shared" si="47"/>
        <v>0</v>
      </c>
      <c r="I92" s="36"/>
      <c r="J92" s="36">
        <f t="shared" si="48"/>
        <v>0</v>
      </c>
      <c r="K92" s="38">
        <f t="shared" si="49"/>
        <v>0</v>
      </c>
      <c r="L92" s="39"/>
      <c r="M92" s="39"/>
      <c r="N92" s="45"/>
      <c r="O92" s="41"/>
    </row>
    <row r="93" ht="21.75" hidden="1" customHeight="1">
      <c r="A93" s="205" t="s">
        <v>112</v>
      </c>
      <c r="B93" s="206">
        <f t="shared" si="46"/>
        <v>5</v>
      </c>
      <c r="C93" s="207"/>
      <c r="D93" s="208"/>
      <c r="E93" s="209"/>
      <c r="F93" s="210"/>
      <c r="G93" s="211"/>
      <c r="H93" s="211">
        <f t="shared" si="47"/>
        <v>0</v>
      </c>
      <c r="I93" s="211"/>
      <c r="J93" s="211">
        <f t="shared" si="48"/>
        <v>0</v>
      </c>
      <c r="K93" s="212">
        <f t="shared" si="49"/>
        <v>0</v>
      </c>
      <c r="L93" s="209"/>
      <c r="M93" s="209"/>
      <c r="N93" s="213"/>
      <c r="O93" s="214"/>
    </row>
    <row r="94" ht="21.75" hidden="1" customHeight="1">
      <c r="A94" s="205" t="s">
        <v>112</v>
      </c>
      <c r="B94" s="31">
        <f t="shared" si="46"/>
        <v>6</v>
      </c>
      <c r="C94" s="87"/>
      <c r="D94" s="88"/>
      <c r="E94" s="39"/>
      <c r="F94" s="35"/>
      <c r="G94" s="36"/>
      <c r="H94" s="36">
        <f t="shared" si="47"/>
        <v>0</v>
      </c>
      <c r="I94" s="36"/>
      <c r="J94" s="36">
        <f t="shared" si="48"/>
        <v>0</v>
      </c>
      <c r="K94" s="38">
        <f t="shared" si="49"/>
        <v>0</v>
      </c>
      <c r="L94" s="39"/>
      <c r="M94" s="39"/>
      <c r="N94" s="45"/>
      <c r="O94" s="41"/>
    </row>
    <row r="95" ht="21.75" hidden="1" customHeight="1">
      <c r="A95" s="47" t="s">
        <v>113</v>
      </c>
      <c r="B95" s="48"/>
      <c r="C95" s="48"/>
      <c r="D95" s="48"/>
      <c r="E95" s="48"/>
      <c r="F95" s="49"/>
      <c r="G95" s="50"/>
      <c r="H95" s="51">
        <f>SUM(H89:H94)</f>
        <v>0</v>
      </c>
      <c r="I95" s="50"/>
      <c r="J95" s="51">
        <f t="shared" ref="J95:K95" si="50">SUM(J89:J94)</f>
        <v>0</v>
      </c>
      <c r="K95" s="52">
        <f t="shared" si="50"/>
        <v>0</v>
      </c>
      <c r="L95" s="50"/>
      <c r="M95" s="50"/>
      <c r="N95" s="50"/>
      <c r="O95" s="50"/>
    </row>
    <row r="96" ht="14.25" customHeight="1"/>
    <row r="97" ht="24.0" customHeight="1">
      <c r="A97" s="215" t="s">
        <v>114</v>
      </c>
      <c r="B97" s="6"/>
      <c r="C97" s="6"/>
      <c r="D97" s="6"/>
      <c r="E97" s="6"/>
      <c r="F97" s="12"/>
      <c r="G97" s="216" t="s">
        <v>26</v>
      </c>
      <c r="H97" s="6"/>
      <c r="I97" s="6"/>
      <c r="J97" s="12"/>
      <c r="K97" s="217">
        <f>SUM(K98:K101)</f>
        <v>2380</v>
      </c>
      <c r="L97" s="218"/>
      <c r="M97" s="218"/>
      <c r="N97" s="218"/>
      <c r="O97" s="218"/>
    </row>
    <row r="98" ht="21.75" customHeight="1">
      <c r="A98" s="219" t="s">
        <v>115</v>
      </c>
      <c r="B98" s="220">
        <f t="shared" ref="B98:B101" si="51">ROW()-98+1</f>
        <v>1</v>
      </c>
      <c r="C98" s="221" t="s">
        <v>116</v>
      </c>
      <c r="D98" s="222">
        <v>1.0</v>
      </c>
      <c r="E98" s="223" t="s">
        <v>35</v>
      </c>
      <c r="F98" s="224"/>
      <c r="G98" s="225">
        <v>380.0</v>
      </c>
      <c r="H98" s="226">
        <f t="shared" ref="H98:H101" si="52">IFERROR(G98*D98,0)</f>
        <v>380</v>
      </c>
      <c r="I98" s="226"/>
      <c r="J98" s="226">
        <f t="shared" ref="J98:J101" si="53">IFERROR(I98*D98,0)</f>
        <v>0</v>
      </c>
      <c r="K98" s="227">
        <f t="shared" ref="K98:K101" si="54">H98+J98</f>
        <v>380</v>
      </c>
      <c r="L98" s="223" t="s">
        <v>30</v>
      </c>
      <c r="M98" s="228"/>
      <c r="N98" s="229"/>
      <c r="O98" s="230"/>
    </row>
    <row r="99" ht="21.75" customHeight="1">
      <c r="A99" s="219" t="s">
        <v>115</v>
      </c>
      <c r="B99" s="31">
        <f t="shared" si="51"/>
        <v>2</v>
      </c>
      <c r="C99" s="32" t="s">
        <v>117</v>
      </c>
      <c r="D99" s="33">
        <v>1.0</v>
      </c>
      <c r="E99" s="34" t="s">
        <v>29</v>
      </c>
      <c r="F99" s="35"/>
      <c r="G99" s="36"/>
      <c r="H99" s="36">
        <f t="shared" si="52"/>
        <v>0</v>
      </c>
      <c r="I99" s="37">
        <v>2000.0</v>
      </c>
      <c r="J99" s="36">
        <f t="shared" si="53"/>
        <v>2000</v>
      </c>
      <c r="K99" s="38">
        <f t="shared" si="54"/>
        <v>2000</v>
      </c>
      <c r="L99" s="34" t="s">
        <v>30</v>
      </c>
      <c r="M99" s="39"/>
      <c r="N99" s="45"/>
      <c r="O99" s="41"/>
    </row>
    <row r="100" ht="21.75" customHeight="1">
      <c r="A100" s="219" t="s">
        <v>115</v>
      </c>
      <c r="B100" s="220">
        <f t="shared" si="51"/>
        <v>3</v>
      </c>
      <c r="C100" s="242"/>
      <c r="D100" s="243"/>
      <c r="E100" s="228"/>
      <c r="F100" s="224"/>
      <c r="G100" s="226"/>
      <c r="H100" s="226">
        <f t="shared" si="52"/>
        <v>0</v>
      </c>
      <c r="I100" s="226"/>
      <c r="J100" s="226">
        <f t="shared" si="53"/>
        <v>0</v>
      </c>
      <c r="K100" s="227">
        <f t="shared" si="54"/>
        <v>0</v>
      </c>
      <c r="L100" s="228"/>
      <c r="M100" s="228"/>
      <c r="N100" s="229"/>
      <c r="O100" s="230"/>
    </row>
    <row r="101" ht="21.75" customHeight="1">
      <c r="A101" s="219" t="s">
        <v>115</v>
      </c>
      <c r="B101" s="31">
        <f t="shared" si="51"/>
        <v>4</v>
      </c>
      <c r="C101" s="87"/>
      <c r="D101" s="88"/>
      <c r="E101" s="39"/>
      <c r="F101" s="35"/>
      <c r="G101" s="36"/>
      <c r="H101" s="36">
        <f t="shared" si="52"/>
        <v>0</v>
      </c>
      <c r="I101" s="36"/>
      <c r="J101" s="36">
        <f t="shared" si="53"/>
        <v>0</v>
      </c>
      <c r="K101" s="38">
        <f t="shared" si="54"/>
        <v>0</v>
      </c>
      <c r="L101" s="39"/>
      <c r="M101" s="39"/>
      <c r="N101" s="45"/>
      <c r="O101" s="41"/>
    </row>
    <row r="102" ht="21.75" customHeight="1">
      <c r="A102" s="47" t="s">
        <v>120</v>
      </c>
      <c r="B102" s="48"/>
      <c r="C102" s="48"/>
      <c r="D102" s="48"/>
      <c r="E102" s="48"/>
      <c r="F102" s="49"/>
      <c r="G102" s="50"/>
      <c r="H102" s="51">
        <f>SUM(H98:H101)</f>
        <v>380</v>
      </c>
      <c r="I102" s="50"/>
      <c r="J102" s="51">
        <f t="shared" ref="J102:K102" si="55">SUM(J98:J101)</f>
        <v>2000</v>
      </c>
      <c r="K102" s="52">
        <f t="shared" si="55"/>
        <v>2380</v>
      </c>
      <c r="L102" s="50"/>
      <c r="M102" s="50"/>
      <c r="N102" s="50"/>
      <c r="O102" s="50"/>
    </row>
    <row r="103" ht="14.25" customHeight="1"/>
    <row r="104" ht="14.25" customHeight="1"/>
    <row r="105" ht="30.0" customHeight="1">
      <c r="A105" s="232" t="s">
        <v>121</v>
      </c>
      <c r="B105" s="6"/>
      <c r="C105" s="6"/>
      <c r="D105" s="6"/>
      <c r="E105" s="6"/>
      <c r="F105" s="12"/>
      <c r="G105" s="232" t="s">
        <v>122</v>
      </c>
      <c r="H105" s="6"/>
      <c r="I105" s="6"/>
      <c r="J105" s="12"/>
      <c r="K105" s="233">
        <f>sum(K102,K77,K68,K59,K50,K41,K32,K23,K14)</f>
        <v>36007</v>
      </c>
      <c r="L105" s="234"/>
      <c r="M105" s="234"/>
      <c r="N105" s="234"/>
      <c r="O105" s="234"/>
    </row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5">
    <mergeCell ref="A97:F97"/>
    <mergeCell ref="G97:J97"/>
    <mergeCell ref="A102:F102"/>
    <mergeCell ref="A105:F105"/>
    <mergeCell ref="G105:J105"/>
    <mergeCell ref="A77:F77"/>
    <mergeCell ref="A79:F79"/>
    <mergeCell ref="G79:J79"/>
    <mergeCell ref="A86:F86"/>
    <mergeCell ref="A88:F88"/>
    <mergeCell ref="G88:J88"/>
    <mergeCell ref="A95:F95"/>
    <mergeCell ref="A1:O1"/>
    <mergeCell ref="B2:E2"/>
    <mergeCell ref="G2:J2"/>
    <mergeCell ref="L2:O2"/>
    <mergeCell ref="B3:E3"/>
    <mergeCell ref="G3:J3"/>
    <mergeCell ref="L3:O3"/>
    <mergeCell ref="I5:J5"/>
    <mergeCell ref="K5:K6"/>
    <mergeCell ref="L5:L6"/>
    <mergeCell ref="M5:M6"/>
    <mergeCell ref="N5:N6"/>
    <mergeCell ref="O5:O6"/>
    <mergeCell ref="A7:F7"/>
    <mergeCell ref="G7:J7"/>
    <mergeCell ref="A5:A6"/>
    <mergeCell ref="B5:B6"/>
    <mergeCell ref="C5:C6"/>
    <mergeCell ref="D5:D6"/>
    <mergeCell ref="E5:E6"/>
    <mergeCell ref="F5:F6"/>
    <mergeCell ref="G5:H5"/>
    <mergeCell ref="A14:F14"/>
    <mergeCell ref="A16:F16"/>
    <mergeCell ref="G16:J16"/>
    <mergeCell ref="A23:F23"/>
    <mergeCell ref="A25:F25"/>
    <mergeCell ref="G25:J25"/>
    <mergeCell ref="A32:F32"/>
    <mergeCell ref="A34:F34"/>
    <mergeCell ref="G34:J34"/>
    <mergeCell ref="A41:F41"/>
    <mergeCell ref="A43:F43"/>
    <mergeCell ref="G43:J43"/>
    <mergeCell ref="A50:F50"/>
    <mergeCell ref="G52:J52"/>
    <mergeCell ref="A52:F52"/>
    <mergeCell ref="A59:F59"/>
    <mergeCell ref="A61:F61"/>
    <mergeCell ref="G61:J61"/>
    <mergeCell ref="A68:F68"/>
    <mergeCell ref="A70:F70"/>
    <mergeCell ref="G70:J70"/>
  </mergeCells>
  <conditionalFormatting sqref="A8:O13">
    <cfRule type="expression" dxfId="0" priority="1">
      <formula>$L8="Completed"</formula>
    </cfRule>
  </conditionalFormatting>
  <conditionalFormatting sqref="A8:O13">
    <cfRule type="expression" dxfId="1" priority="2">
      <formula>$L8="Blocked"</formula>
    </cfRule>
  </conditionalFormatting>
  <conditionalFormatting sqref="A17:O22">
    <cfRule type="expression" dxfId="0" priority="3">
      <formula>$L17="Completed"</formula>
    </cfRule>
  </conditionalFormatting>
  <conditionalFormatting sqref="A17:O22">
    <cfRule type="expression" dxfId="1" priority="4">
      <formula>$L17="Blocked"</formula>
    </cfRule>
  </conditionalFormatting>
  <conditionalFormatting sqref="A26:O31">
    <cfRule type="expression" dxfId="0" priority="5">
      <formula>$L26="Completed"</formula>
    </cfRule>
  </conditionalFormatting>
  <conditionalFormatting sqref="A26:O31">
    <cfRule type="expression" dxfId="1" priority="6">
      <formula>$L26="Blocked"</formula>
    </cfRule>
  </conditionalFormatting>
  <conditionalFormatting sqref="A35:O40">
    <cfRule type="expression" dxfId="0" priority="7">
      <formula>$L35="Completed"</formula>
    </cfRule>
  </conditionalFormatting>
  <conditionalFormatting sqref="A35:O40">
    <cfRule type="expression" dxfId="1" priority="8">
      <formula>$L35="Blocked"</formula>
    </cfRule>
  </conditionalFormatting>
  <conditionalFormatting sqref="A44:O49">
    <cfRule type="expression" dxfId="0" priority="9">
      <formula>$L44="Completed"</formula>
    </cfRule>
  </conditionalFormatting>
  <conditionalFormatting sqref="A44:O49">
    <cfRule type="expression" dxfId="1" priority="10">
      <formula>$L44="Blocked"</formula>
    </cfRule>
  </conditionalFormatting>
  <conditionalFormatting sqref="A53:O58 F62 F71">
    <cfRule type="expression" dxfId="0" priority="11">
      <formula>$L53="Completed"</formula>
    </cfRule>
  </conditionalFormatting>
  <conditionalFormatting sqref="A53:O58 F62 F71">
    <cfRule type="expression" dxfId="1" priority="12">
      <formula>$L53="Blocked"</formula>
    </cfRule>
  </conditionalFormatting>
  <conditionalFormatting sqref="A62:O67">
    <cfRule type="expression" dxfId="0" priority="13">
      <formula>$L62="Completed"</formula>
    </cfRule>
  </conditionalFormatting>
  <conditionalFormatting sqref="A62:O67">
    <cfRule type="expression" dxfId="1" priority="14">
      <formula>$L62="Blocked"</formula>
    </cfRule>
  </conditionalFormatting>
  <conditionalFormatting sqref="A71:O76">
    <cfRule type="expression" dxfId="0" priority="15">
      <formula>$L71="Completed"</formula>
    </cfRule>
  </conditionalFormatting>
  <conditionalFormatting sqref="A71:O76">
    <cfRule type="expression" dxfId="1" priority="16">
      <formula>$L71="Blocked"</formula>
    </cfRule>
  </conditionalFormatting>
  <conditionalFormatting sqref="A80:O85">
    <cfRule type="expression" dxfId="0" priority="17">
      <formula>$L80="Completed"</formula>
    </cfRule>
  </conditionalFormatting>
  <conditionalFormatting sqref="A80:O85">
    <cfRule type="expression" dxfId="1" priority="18">
      <formula>$L80="Blocked"</formula>
    </cfRule>
  </conditionalFormatting>
  <conditionalFormatting sqref="A89:O94">
    <cfRule type="expression" dxfId="0" priority="19">
      <formula>$L89="Completed"</formula>
    </cfRule>
  </conditionalFormatting>
  <conditionalFormatting sqref="A89:O94">
    <cfRule type="expression" dxfId="1" priority="20">
      <formula>$L89="Blocked"</formula>
    </cfRule>
  </conditionalFormatting>
  <conditionalFormatting sqref="A98:O101">
    <cfRule type="expression" dxfId="0" priority="21">
      <formula>$L98="Completed"</formula>
    </cfRule>
  </conditionalFormatting>
  <conditionalFormatting sqref="A98:O101">
    <cfRule type="expression" dxfId="1" priority="22">
      <formula>$L98="Blocked"</formula>
    </cfRule>
  </conditionalFormatting>
  <conditionalFormatting sqref="L8:L13">
    <cfRule type="cellIs" dxfId="2" priority="23" operator="equal">
      <formula>"Completed"</formula>
    </cfRule>
  </conditionalFormatting>
  <conditionalFormatting sqref="L8:L13">
    <cfRule type="cellIs" dxfId="3" priority="24" operator="equal">
      <formula>"In Progress"</formula>
    </cfRule>
  </conditionalFormatting>
  <conditionalFormatting sqref="L8:L13">
    <cfRule type="cellIs" dxfId="4" priority="25" operator="equal">
      <formula>"Not Started"</formula>
    </cfRule>
  </conditionalFormatting>
  <conditionalFormatting sqref="L8:L13">
    <cfRule type="cellIs" dxfId="5" priority="26" operator="equal">
      <formula>"Blocked"</formula>
    </cfRule>
  </conditionalFormatting>
  <conditionalFormatting sqref="L17:L22">
    <cfRule type="cellIs" dxfId="2" priority="27" operator="equal">
      <formula>"Completed"</formula>
    </cfRule>
  </conditionalFormatting>
  <conditionalFormatting sqref="L17:L22">
    <cfRule type="cellIs" dxfId="3" priority="28" operator="equal">
      <formula>"In Progress"</formula>
    </cfRule>
  </conditionalFormatting>
  <conditionalFormatting sqref="L17:L22">
    <cfRule type="cellIs" dxfId="4" priority="29" operator="equal">
      <formula>"Not Started"</formula>
    </cfRule>
  </conditionalFormatting>
  <conditionalFormatting sqref="L17:L22">
    <cfRule type="cellIs" dxfId="5" priority="30" operator="equal">
      <formula>"Blocked"</formula>
    </cfRule>
  </conditionalFormatting>
  <conditionalFormatting sqref="L26:L31">
    <cfRule type="cellIs" dxfId="2" priority="31" operator="equal">
      <formula>"Completed"</formula>
    </cfRule>
  </conditionalFormatting>
  <conditionalFormatting sqref="L26:L31">
    <cfRule type="cellIs" dxfId="3" priority="32" operator="equal">
      <formula>"In Progress"</formula>
    </cfRule>
  </conditionalFormatting>
  <conditionalFormatting sqref="L26:L31">
    <cfRule type="cellIs" dxfId="4" priority="33" operator="equal">
      <formula>"Not Started"</formula>
    </cfRule>
  </conditionalFormatting>
  <conditionalFormatting sqref="L26:L31">
    <cfRule type="cellIs" dxfId="5" priority="34" operator="equal">
      <formula>"Blocked"</formula>
    </cfRule>
  </conditionalFormatting>
  <conditionalFormatting sqref="L35:L40">
    <cfRule type="cellIs" dxfId="2" priority="35" operator="equal">
      <formula>"Completed"</formula>
    </cfRule>
  </conditionalFormatting>
  <conditionalFormatting sqref="L35:L40">
    <cfRule type="cellIs" dxfId="3" priority="36" operator="equal">
      <formula>"In Progress"</formula>
    </cfRule>
  </conditionalFormatting>
  <conditionalFormatting sqref="L35:L40">
    <cfRule type="cellIs" dxfId="4" priority="37" operator="equal">
      <formula>"Not Started"</formula>
    </cfRule>
  </conditionalFormatting>
  <conditionalFormatting sqref="L35:L40">
    <cfRule type="cellIs" dxfId="5" priority="38" operator="equal">
      <formula>"Blocked"</formula>
    </cfRule>
  </conditionalFormatting>
  <conditionalFormatting sqref="L44:L49">
    <cfRule type="cellIs" dxfId="2" priority="39" operator="equal">
      <formula>"Completed"</formula>
    </cfRule>
  </conditionalFormatting>
  <conditionalFormatting sqref="L44:L49">
    <cfRule type="cellIs" dxfId="3" priority="40" operator="equal">
      <formula>"In Progress"</formula>
    </cfRule>
  </conditionalFormatting>
  <conditionalFormatting sqref="L44:L49">
    <cfRule type="cellIs" dxfId="4" priority="41" operator="equal">
      <formula>"Not Started"</formula>
    </cfRule>
  </conditionalFormatting>
  <conditionalFormatting sqref="L44:L49">
    <cfRule type="cellIs" dxfId="5" priority="42" operator="equal">
      <formula>"Blocked"</formula>
    </cfRule>
  </conditionalFormatting>
  <conditionalFormatting sqref="L53:L58">
    <cfRule type="cellIs" dxfId="2" priority="43" operator="equal">
      <formula>"Completed"</formula>
    </cfRule>
  </conditionalFormatting>
  <conditionalFormatting sqref="L53:L58">
    <cfRule type="cellIs" dxfId="3" priority="44" operator="equal">
      <formula>"In Progress"</formula>
    </cfRule>
  </conditionalFormatting>
  <conditionalFormatting sqref="L53:L58">
    <cfRule type="cellIs" dxfId="4" priority="45" operator="equal">
      <formula>"Not Started"</formula>
    </cfRule>
  </conditionalFormatting>
  <conditionalFormatting sqref="L53:L58">
    <cfRule type="cellIs" dxfId="5" priority="46" operator="equal">
      <formula>"Blocked"</formula>
    </cfRule>
  </conditionalFormatting>
  <conditionalFormatting sqref="L62:L67">
    <cfRule type="cellIs" dxfId="2" priority="47" operator="equal">
      <formula>"Completed"</formula>
    </cfRule>
  </conditionalFormatting>
  <conditionalFormatting sqref="L62:L67">
    <cfRule type="cellIs" dxfId="3" priority="48" operator="equal">
      <formula>"In Progress"</formula>
    </cfRule>
  </conditionalFormatting>
  <conditionalFormatting sqref="L62:L67">
    <cfRule type="cellIs" dxfId="4" priority="49" operator="equal">
      <formula>"Not Started"</formula>
    </cfRule>
  </conditionalFormatting>
  <conditionalFormatting sqref="L62:L67">
    <cfRule type="cellIs" dxfId="5" priority="50" operator="equal">
      <formula>"Blocked"</formula>
    </cfRule>
  </conditionalFormatting>
  <conditionalFormatting sqref="L71:L76">
    <cfRule type="cellIs" dxfId="2" priority="51" operator="equal">
      <formula>"Completed"</formula>
    </cfRule>
  </conditionalFormatting>
  <conditionalFormatting sqref="L71:L76">
    <cfRule type="cellIs" dxfId="3" priority="52" operator="equal">
      <formula>"In Progress"</formula>
    </cfRule>
  </conditionalFormatting>
  <conditionalFormatting sqref="L71:L76">
    <cfRule type="cellIs" dxfId="4" priority="53" operator="equal">
      <formula>"Not Started"</formula>
    </cfRule>
  </conditionalFormatting>
  <conditionalFormatting sqref="L71:L76">
    <cfRule type="cellIs" dxfId="5" priority="54" operator="equal">
      <formula>"Blocked"</formula>
    </cfRule>
  </conditionalFormatting>
  <conditionalFormatting sqref="L80:L85">
    <cfRule type="cellIs" dxfId="2" priority="55" operator="equal">
      <formula>"Completed"</formula>
    </cfRule>
  </conditionalFormatting>
  <conditionalFormatting sqref="L80:L85">
    <cfRule type="cellIs" dxfId="3" priority="56" operator="equal">
      <formula>"In Progress"</formula>
    </cfRule>
  </conditionalFormatting>
  <conditionalFormatting sqref="L80:L85">
    <cfRule type="cellIs" dxfId="4" priority="57" operator="equal">
      <formula>"Not Started"</formula>
    </cfRule>
  </conditionalFormatting>
  <conditionalFormatting sqref="L80:L85">
    <cfRule type="cellIs" dxfId="5" priority="58" operator="equal">
      <formula>"Blocked"</formula>
    </cfRule>
  </conditionalFormatting>
  <conditionalFormatting sqref="L89:L94">
    <cfRule type="cellIs" dxfId="2" priority="59" operator="equal">
      <formula>"Completed"</formula>
    </cfRule>
  </conditionalFormatting>
  <conditionalFormatting sqref="L89:L94">
    <cfRule type="cellIs" dxfId="3" priority="60" operator="equal">
      <formula>"In Progress"</formula>
    </cfRule>
  </conditionalFormatting>
  <conditionalFormatting sqref="L89:L94">
    <cfRule type="cellIs" dxfId="4" priority="61" operator="equal">
      <formula>"Not Started"</formula>
    </cfRule>
  </conditionalFormatting>
  <conditionalFormatting sqref="L89:L94">
    <cfRule type="cellIs" dxfId="5" priority="62" operator="equal">
      <formula>"Blocked"</formula>
    </cfRule>
  </conditionalFormatting>
  <conditionalFormatting sqref="L98:L101">
    <cfRule type="cellIs" dxfId="2" priority="63" operator="equal">
      <formula>"Completed"</formula>
    </cfRule>
  </conditionalFormatting>
  <conditionalFormatting sqref="L98:L101">
    <cfRule type="cellIs" dxfId="3" priority="64" operator="equal">
      <formula>"In Progress"</formula>
    </cfRule>
  </conditionalFormatting>
  <conditionalFormatting sqref="L98:L101">
    <cfRule type="cellIs" dxfId="4" priority="65" operator="equal">
      <formula>"Not Started"</formula>
    </cfRule>
  </conditionalFormatting>
  <conditionalFormatting sqref="L98:L101">
    <cfRule type="cellIs" dxfId="5" priority="66" operator="equal">
      <formula>"Blocked"</formula>
    </cfRule>
  </conditionalFormatting>
  <conditionalFormatting sqref="M8:M13">
    <cfRule type="cellIs" dxfId="2" priority="67" operator="equal">
      <formula>"Approved"</formula>
    </cfRule>
  </conditionalFormatting>
  <conditionalFormatting sqref="M8:M13">
    <cfRule type="cellIs" dxfId="3" priority="68" operator="equal">
      <formula>"Pending"</formula>
    </cfRule>
  </conditionalFormatting>
  <conditionalFormatting sqref="M8:M13">
    <cfRule type="cellIs" dxfId="6" priority="69" operator="equal">
      <formula>"Revise"</formula>
    </cfRule>
  </conditionalFormatting>
  <conditionalFormatting sqref="M8:M13">
    <cfRule type="cellIs" dxfId="5" priority="70" operator="equal">
      <formula>"Rejected"</formula>
    </cfRule>
  </conditionalFormatting>
  <conditionalFormatting sqref="M17:M22">
    <cfRule type="cellIs" dxfId="2" priority="71" operator="equal">
      <formula>"Approved"</formula>
    </cfRule>
  </conditionalFormatting>
  <conditionalFormatting sqref="M17:M22">
    <cfRule type="cellIs" dxfId="3" priority="72" operator="equal">
      <formula>"Pending"</formula>
    </cfRule>
  </conditionalFormatting>
  <conditionalFormatting sqref="M17:M22">
    <cfRule type="cellIs" dxfId="6" priority="73" operator="equal">
      <formula>"Revise"</formula>
    </cfRule>
  </conditionalFormatting>
  <conditionalFormatting sqref="M17:M22">
    <cfRule type="cellIs" dxfId="5" priority="74" operator="equal">
      <formula>"Rejected"</formula>
    </cfRule>
  </conditionalFormatting>
  <conditionalFormatting sqref="M26:M31">
    <cfRule type="cellIs" dxfId="2" priority="75" operator="equal">
      <formula>"Approved"</formula>
    </cfRule>
  </conditionalFormatting>
  <conditionalFormatting sqref="M26:M31">
    <cfRule type="cellIs" dxfId="3" priority="76" operator="equal">
      <formula>"Pending"</formula>
    </cfRule>
  </conditionalFormatting>
  <conditionalFormatting sqref="M26:M31">
    <cfRule type="cellIs" dxfId="6" priority="77" operator="equal">
      <formula>"Revise"</formula>
    </cfRule>
  </conditionalFormatting>
  <conditionalFormatting sqref="M26:M31">
    <cfRule type="cellIs" dxfId="5" priority="78" operator="equal">
      <formula>"Rejected"</formula>
    </cfRule>
  </conditionalFormatting>
  <conditionalFormatting sqref="M35:M40">
    <cfRule type="cellIs" dxfId="2" priority="79" operator="equal">
      <formula>"Approved"</formula>
    </cfRule>
  </conditionalFormatting>
  <conditionalFormatting sqref="M35:M40">
    <cfRule type="cellIs" dxfId="3" priority="80" operator="equal">
      <formula>"Pending"</formula>
    </cfRule>
  </conditionalFormatting>
  <conditionalFormatting sqref="M35:M40">
    <cfRule type="cellIs" dxfId="6" priority="81" operator="equal">
      <formula>"Revise"</formula>
    </cfRule>
  </conditionalFormatting>
  <conditionalFormatting sqref="M35:M40">
    <cfRule type="cellIs" dxfId="5" priority="82" operator="equal">
      <formula>"Rejected"</formula>
    </cfRule>
  </conditionalFormatting>
  <conditionalFormatting sqref="M44:M49">
    <cfRule type="cellIs" dxfId="2" priority="83" operator="equal">
      <formula>"Approved"</formula>
    </cfRule>
  </conditionalFormatting>
  <conditionalFormatting sqref="M44:M49">
    <cfRule type="cellIs" dxfId="3" priority="84" operator="equal">
      <formula>"Pending"</formula>
    </cfRule>
  </conditionalFormatting>
  <conditionalFormatting sqref="M44:M49">
    <cfRule type="cellIs" dxfId="6" priority="85" operator="equal">
      <formula>"Revise"</formula>
    </cfRule>
  </conditionalFormatting>
  <conditionalFormatting sqref="M44:M49">
    <cfRule type="cellIs" dxfId="5" priority="86" operator="equal">
      <formula>"Rejected"</formula>
    </cfRule>
  </conditionalFormatting>
  <conditionalFormatting sqref="M53:M58">
    <cfRule type="cellIs" dxfId="2" priority="87" operator="equal">
      <formula>"Approved"</formula>
    </cfRule>
  </conditionalFormatting>
  <conditionalFormatting sqref="M53:M58">
    <cfRule type="cellIs" dxfId="3" priority="88" operator="equal">
      <formula>"Pending"</formula>
    </cfRule>
  </conditionalFormatting>
  <conditionalFormatting sqref="M53:M58">
    <cfRule type="cellIs" dxfId="6" priority="89" operator="equal">
      <formula>"Revise"</formula>
    </cfRule>
  </conditionalFormatting>
  <conditionalFormatting sqref="M53:M58">
    <cfRule type="cellIs" dxfId="5" priority="90" operator="equal">
      <formula>"Rejected"</formula>
    </cfRule>
  </conditionalFormatting>
  <conditionalFormatting sqref="M62:M67">
    <cfRule type="cellIs" dxfId="2" priority="91" operator="equal">
      <formula>"Approved"</formula>
    </cfRule>
  </conditionalFormatting>
  <conditionalFormatting sqref="M62:M67">
    <cfRule type="cellIs" dxfId="3" priority="92" operator="equal">
      <formula>"Pending"</formula>
    </cfRule>
  </conditionalFormatting>
  <conditionalFormatting sqref="M62:M67">
    <cfRule type="cellIs" dxfId="6" priority="93" operator="equal">
      <formula>"Revise"</formula>
    </cfRule>
  </conditionalFormatting>
  <conditionalFormatting sqref="M62:M67">
    <cfRule type="cellIs" dxfId="5" priority="94" operator="equal">
      <formula>"Rejected"</formula>
    </cfRule>
  </conditionalFormatting>
  <conditionalFormatting sqref="M71:M76">
    <cfRule type="cellIs" dxfId="2" priority="95" operator="equal">
      <formula>"Approved"</formula>
    </cfRule>
  </conditionalFormatting>
  <conditionalFormatting sqref="M71:M76">
    <cfRule type="cellIs" dxfId="3" priority="96" operator="equal">
      <formula>"Pending"</formula>
    </cfRule>
  </conditionalFormatting>
  <conditionalFormatting sqref="M71:M76">
    <cfRule type="cellIs" dxfId="6" priority="97" operator="equal">
      <formula>"Revise"</formula>
    </cfRule>
  </conditionalFormatting>
  <conditionalFormatting sqref="M71:M76">
    <cfRule type="cellIs" dxfId="5" priority="98" operator="equal">
      <formula>"Rejected"</formula>
    </cfRule>
  </conditionalFormatting>
  <conditionalFormatting sqref="M80:M85">
    <cfRule type="cellIs" dxfId="2" priority="99" operator="equal">
      <formula>"Approved"</formula>
    </cfRule>
  </conditionalFormatting>
  <conditionalFormatting sqref="M80:M85">
    <cfRule type="cellIs" dxfId="3" priority="100" operator="equal">
      <formula>"Pending"</formula>
    </cfRule>
  </conditionalFormatting>
  <conditionalFormatting sqref="M80:M85">
    <cfRule type="cellIs" dxfId="6" priority="101" operator="equal">
      <formula>"Revise"</formula>
    </cfRule>
  </conditionalFormatting>
  <conditionalFormatting sqref="M80:M85">
    <cfRule type="cellIs" dxfId="5" priority="102" operator="equal">
      <formula>"Rejected"</formula>
    </cfRule>
  </conditionalFormatting>
  <conditionalFormatting sqref="M89:M94">
    <cfRule type="cellIs" dxfId="2" priority="103" operator="equal">
      <formula>"Approved"</formula>
    </cfRule>
  </conditionalFormatting>
  <conditionalFormatting sqref="M89:M94">
    <cfRule type="cellIs" dxfId="3" priority="104" operator="equal">
      <formula>"Pending"</formula>
    </cfRule>
  </conditionalFormatting>
  <conditionalFormatting sqref="M89:M94">
    <cfRule type="cellIs" dxfId="6" priority="105" operator="equal">
      <formula>"Revise"</formula>
    </cfRule>
  </conditionalFormatting>
  <conditionalFormatting sqref="M89:M94">
    <cfRule type="cellIs" dxfId="5" priority="106" operator="equal">
      <formula>"Rejected"</formula>
    </cfRule>
  </conditionalFormatting>
  <conditionalFormatting sqref="M98:M101">
    <cfRule type="cellIs" dxfId="2" priority="107" operator="equal">
      <formula>"Approved"</formula>
    </cfRule>
  </conditionalFormatting>
  <conditionalFormatting sqref="M98:M101">
    <cfRule type="cellIs" dxfId="3" priority="108" operator="equal">
      <formula>"Pending"</formula>
    </cfRule>
  </conditionalFormatting>
  <conditionalFormatting sqref="M98:M101">
    <cfRule type="cellIs" dxfId="6" priority="109" operator="equal">
      <formula>"Revise"</formula>
    </cfRule>
  </conditionalFormatting>
  <conditionalFormatting sqref="M98:M101">
    <cfRule type="cellIs" dxfId="5" priority="110" operator="equal">
      <formula>"Rejected"</formula>
    </cfRule>
  </conditionalFormatting>
  <dataValidations>
    <dataValidation type="list" allowBlank="1" sqref="M8:M13 M17:M22 M26:M31 M35:M40 M44:M49 M53:M58 M62:M67 M71:M76 M80:M85 M89:M94 M98:M101">
      <formula1>"Pending,Approved,Revise,Rejected"</formula1>
    </dataValidation>
    <dataValidation type="list" allowBlank="1" sqref="E8:E13 E17:E22 E26:E31 E35:E40 E44:E49 E53:E58 E62:E67 E71:E76 E80:E85 E89:E94 E98:E101">
      <formula1>"Be The Light,Display Sales,Vendor C,Vendor D,Other"</formula1>
    </dataValidation>
    <dataValidation type="list" allowBlank="1" sqref="L8:L13 L17:L22 L26:L31 L35:L40 L44:L49 L53:L58 L62:L67 L71:L76 L80:L85 L89:L94 L98:L101">
      <formula1>"Not Started,In Progress,Completed,Blocked"</formula1>
    </dataValidation>
  </dataValidations>
  <hyperlinks>
    <hyperlink r:id="rId1" ref="F54"/>
    <hyperlink r:id="rId2" ref="F62"/>
    <hyperlink r:id="rId3" ref="F7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4.38"/>
    <col customWidth="1" min="3" max="3" width="29.75"/>
    <col customWidth="1" min="4" max="4" width="6.13"/>
    <col customWidth="1" min="5" max="5" width="15.75"/>
    <col customWidth="1" min="6" max="6" width="22.75"/>
    <col customWidth="1" min="7" max="7" width="12.25"/>
    <col customWidth="1" min="8" max="8" width="14.0"/>
    <col customWidth="1" min="9" max="9" width="12.25"/>
    <col customWidth="1" min="10" max="11" width="14.0"/>
    <col customWidth="1" min="12" max="13" width="12.25"/>
    <col customWidth="1" min="14" max="14" width="28.0"/>
    <col customWidth="1" min="15" max="15" width="12.25"/>
    <col customWidth="1" min="16" max="26" width="7.63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1.75" customHeight="1">
      <c r="A2" s="4" t="s">
        <v>1</v>
      </c>
      <c r="B2" s="5" t="s">
        <v>2</v>
      </c>
      <c r="C2" s="6"/>
      <c r="D2" s="6"/>
      <c r="E2" s="7"/>
      <c r="F2" s="4" t="s">
        <v>3</v>
      </c>
      <c r="G2" s="8"/>
      <c r="H2" s="6"/>
      <c r="I2" s="6"/>
      <c r="J2" s="7"/>
      <c r="K2" s="4" t="s">
        <v>4</v>
      </c>
      <c r="L2" s="8"/>
      <c r="M2" s="6"/>
      <c r="N2" s="6"/>
      <c r="O2" s="7"/>
    </row>
    <row r="3" ht="21.75" customHeight="1">
      <c r="A3" s="4" t="s">
        <v>5</v>
      </c>
      <c r="B3" s="9"/>
      <c r="C3" s="6"/>
      <c r="D3" s="6"/>
      <c r="E3" s="7"/>
      <c r="F3" s="4" t="s">
        <v>6</v>
      </c>
      <c r="G3" s="5" t="s">
        <v>7</v>
      </c>
      <c r="H3" s="6"/>
      <c r="I3" s="6"/>
      <c r="J3" s="7"/>
      <c r="K3" s="4" t="s">
        <v>8</v>
      </c>
      <c r="L3" s="8" t="s">
        <v>9</v>
      </c>
      <c r="M3" s="6"/>
      <c r="N3" s="6"/>
      <c r="O3" s="7"/>
    </row>
    <row r="4" ht="7.5" customHeight="1"/>
    <row r="5" ht="24.0" customHeight="1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1" t="s">
        <v>16</v>
      </c>
      <c r="H5" s="12"/>
      <c r="I5" s="11" t="s">
        <v>17</v>
      </c>
      <c r="J5" s="12"/>
      <c r="K5" s="10" t="s">
        <v>18</v>
      </c>
      <c r="L5" s="10" t="s">
        <v>19</v>
      </c>
      <c r="M5" s="10" t="s">
        <v>20</v>
      </c>
      <c r="N5" s="10" t="s">
        <v>21</v>
      </c>
      <c r="O5" s="10" t="s">
        <v>22</v>
      </c>
    </row>
    <row r="6" ht="21.75" customHeight="1">
      <c r="A6" s="13"/>
      <c r="B6" s="13"/>
      <c r="C6" s="13"/>
      <c r="D6" s="13"/>
      <c r="E6" s="13"/>
      <c r="F6" s="13"/>
      <c r="G6" s="14" t="s">
        <v>23</v>
      </c>
      <c r="H6" s="14" t="s">
        <v>24</v>
      </c>
      <c r="I6" s="14" t="s">
        <v>23</v>
      </c>
      <c r="J6" s="14" t="s">
        <v>24</v>
      </c>
      <c r="K6" s="13"/>
      <c r="L6" s="13"/>
      <c r="M6" s="13"/>
      <c r="N6" s="13"/>
      <c r="O6" s="13"/>
    </row>
    <row r="7" ht="24.0" customHeight="1">
      <c r="A7" s="111" t="s">
        <v>167</v>
      </c>
      <c r="B7" s="6"/>
      <c r="C7" s="6"/>
      <c r="D7" s="6"/>
      <c r="E7" s="6"/>
      <c r="F7" s="12"/>
      <c r="G7" s="112" t="s">
        <v>26</v>
      </c>
      <c r="H7" s="6"/>
      <c r="I7" s="6"/>
      <c r="J7" s="12"/>
      <c r="K7" s="113">
        <f>SUM(K8:K13)</f>
        <v>7866</v>
      </c>
      <c r="L7" s="114"/>
      <c r="M7" s="114"/>
      <c r="N7" s="114"/>
      <c r="O7" s="114"/>
    </row>
    <row r="8" ht="21.75" customHeight="1">
      <c r="A8" s="251" t="s">
        <v>27</v>
      </c>
      <c r="B8" s="252">
        <v>1.0</v>
      </c>
      <c r="C8" s="117" t="s">
        <v>34</v>
      </c>
      <c r="D8" s="118">
        <v>10.0</v>
      </c>
      <c r="E8" s="119" t="s">
        <v>35</v>
      </c>
      <c r="F8" s="42" t="s">
        <v>36</v>
      </c>
      <c r="G8" s="120">
        <v>323.0</v>
      </c>
      <c r="H8" s="121">
        <f t="shared" ref="H8:H13" si="1">IFERROR(G8*D8,0)</f>
        <v>3230</v>
      </c>
      <c r="I8" s="120">
        <v>100.0</v>
      </c>
      <c r="J8" s="121">
        <f t="shared" ref="J8:J13" si="2">IFERROR(I8*D8,0)</f>
        <v>1000</v>
      </c>
      <c r="K8" s="122">
        <f t="shared" ref="K8:K13" si="3">H8+J8</f>
        <v>4230</v>
      </c>
      <c r="L8" s="119" t="s">
        <v>30</v>
      </c>
      <c r="M8" s="123"/>
      <c r="N8" s="124"/>
      <c r="O8" s="125"/>
    </row>
    <row r="9" ht="21.75" customHeight="1">
      <c r="A9" s="251" t="s">
        <v>27</v>
      </c>
      <c r="B9" s="231">
        <v>2.0</v>
      </c>
      <c r="C9" s="32" t="s">
        <v>80</v>
      </c>
      <c r="D9" s="33">
        <v>9.0</v>
      </c>
      <c r="E9" s="34" t="s">
        <v>35</v>
      </c>
      <c r="F9" s="42" t="s">
        <v>53</v>
      </c>
      <c r="G9" s="37">
        <v>304.0</v>
      </c>
      <c r="H9" s="36">
        <f t="shared" si="1"/>
        <v>2736</v>
      </c>
      <c r="I9" s="37">
        <v>100.0</v>
      </c>
      <c r="J9" s="36">
        <f t="shared" si="2"/>
        <v>900</v>
      </c>
      <c r="K9" s="38">
        <f t="shared" si="3"/>
        <v>3636</v>
      </c>
      <c r="L9" s="34" t="s">
        <v>30</v>
      </c>
      <c r="M9" s="39"/>
      <c r="N9" s="45"/>
      <c r="O9" s="41"/>
    </row>
    <row r="10" ht="21.75" hidden="1" customHeight="1">
      <c r="A10" s="115" t="s">
        <v>79</v>
      </c>
      <c r="B10" s="116">
        <f t="shared" ref="B10:B13" si="4">ROW()-44+1</f>
        <v>-33</v>
      </c>
      <c r="C10" s="126"/>
      <c r="D10" s="127"/>
      <c r="E10" s="123"/>
      <c r="F10" s="128"/>
      <c r="G10" s="121"/>
      <c r="H10" s="121">
        <f t="shared" si="1"/>
        <v>0</v>
      </c>
      <c r="I10" s="121"/>
      <c r="J10" s="121">
        <f t="shared" si="2"/>
        <v>0</v>
      </c>
      <c r="K10" s="122">
        <f t="shared" si="3"/>
        <v>0</v>
      </c>
      <c r="L10" s="123"/>
      <c r="M10" s="123"/>
      <c r="N10" s="124"/>
      <c r="O10" s="125"/>
    </row>
    <row r="11" ht="21.75" hidden="1" customHeight="1">
      <c r="A11" s="115" t="s">
        <v>79</v>
      </c>
      <c r="B11" s="31">
        <f t="shared" si="4"/>
        <v>-32</v>
      </c>
      <c r="C11" s="87"/>
      <c r="D11" s="88"/>
      <c r="E11" s="39"/>
      <c r="F11" s="35"/>
      <c r="G11" s="36"/>
      <c r="H11" s="36">
        <f t="shared" si="1"/>
        <v>0</v>
      </c>
      <c r="I11" s="36"/>
      <c r="J11" s="36">
        <f t="shared" si="2"/>
        <v>0</v>
      </c>
      <c r="K11" s="38">
        <f t="shared" si="3"/>
        <v>0</v>
      </c>
      <c r="L11" s="39"/>
      <c r="M11" s="39"/>
      <c r="N11" s="45"/>
      <c r="O11" s="41"/>
    </row>
    <row r="12" ht="21.75" hidden="1" customHeight="1">
      <c r="A12" s="115" t="s">
        <v>79</v>
      </c>
      <c r="B12" s="116">
        <f t="shared" si="4"/>
        <v>-31</v>
      </c>
      <c r="C12" s="126"/>
      <c r="D12" s="127"/>
      <c r="E12" s="123"/>
      <c r="F12" s="128"/>
      <c r="G12" s="121"/>
      <c r="H12" s="121">
        <f t="shared" si="1"/>
        <v>0</v>
      </c>
      <c r="I12" s="121"/>
      <c r="J12" s="121">
        <f t="shared" si="2"/>
        <v>0</v>
      </c>
      <c r="K12" s="122">
        <f t="shared" si="3"/>
        <v>0</v>
      </c>
      <c r="L12" s="123"/>
      <c r="M12" s="123"/>
      <c r="N12" s="124"/>
      <c r="O12" s="125"/>
    </row>
    <row r="13" ht="21.75" hidden="1" customHeight="1">
      <c r="A13" s="115" t="s">
        <v>79</v>
      </c>
      <c r="B13" s="31">
        <f t="shared" si="4"/>
        <v>-30</v>
      </c>
      <c r="C13" s="87"/>
      <c r="D13" s="88"/>
      <c r="E13" s="39"/>
      <c r="F13" s="35"/>
      <c r="G13" s="36"/>
      <c r="H13" s="36">
        <f t="shared" si="1"/>
        <v>0</v>
      </c>
      <c r="I13" s="36"/>
      <c r="J13" s="36">
        <f t="shared" si="2"/>
        <v>0</v>
      </c>
      <c r="K13" s="38">
        <f t="shared" si="3"/>
        <v>0</v>
      </c>
      <c r="L13" s="39"/>
      <c r="M13" s="39"/>
      <c r="N13" s="45"/>
      <c r="O13" s="41"/>
    </row>
    <row r="14" ht="21.75" customHeight="1">
      <c r="A14" s="47" t="s">
        <v>81</v>
      </c>
      <c r="B14" s="48"/>
      <c r="C14" s="48"/>
      <c r="D14" s="48"/>
      <c r="E14" s="48"/>
      <c r="F14" s="49"/>
      <c r="G14" s="50"/>
      <c r="H14" s="51">
        <f>SUM(H8:H13)</f>
        <v>5966</v>
      </c>
      <c r="I14" s="50"/>
      <c r="J14" s="51">
        <f t="shared" ref="J14:K14" si="5">SUM(J8:J13)</f>
        <v>1900</v>
      </c>
      <c r="K14" s="52">
        <f t="shared" si="5"/>
        <v>7866</v>
      </c>
      <c r="L14" s="50"/>
      <c r="M14" s="50"/>
      <c r="N14" s="50"/>
      <c r="O14" s="50"/>
    </row>
    <row r="15" ht="11.25" customHeight="1">
      <c r="A15" s="253"/>
      <c r="B15" s="253"/>
      <c r="C15" s="253"/>
      <c r="D15" s="253"/>
      <c r="E15" s="253"/>
      <c r="F15" s="253"/>
      <c r="G15" s="254"/>
      <c r="H15" s="255"/>
      <c r="I15" s="254"/>
      <c r="J15" s="255"/>
      <c r="K15" s="256"/>
      <c r="L15" s="254"/>
      <c r="M15" s="254"/>
      <c r="N15" s="254"/>
      <c r="O15" s="254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</row>
    <row r="16" ht="24.0" customHeight="1">
      <c r="A16" s="92" t="s">
        <v>168</v>
      </c>
      <c r="B16" s="6"/>
      <c r="C16" s="6"/>
      <c r="D16" s="6"/>
      <c r="E16" s="6"/>
      <c r="F16" s="12"/>
      <c r="G16" s="93" t="s">
        <v>26</v>
      </c>
      <c r="H16" s="6"/>
      <c r="I16" s="6"/>
      <c r="J16" s="12"/>
      <c r="K16" s="94">
        <f>SUM(K17:K22)</f>
        <v>4606</v>
      </c>
      <c r="L16" s="95"/>
      <c r="M16" s="95"/>
      <c r="N16" s="95"/>
      <c r="O16" s="95"/>
    </row>
    <row r="17" ht="21.75" customHeight="1">
      <c r="A17" s="258" t="s">
        <v>60</v>
      </c>
      <c r="B17" s="259">
        <v>1.0</v>
      </c>
      <c r="C17" s="98" t="s">
        <v>75</v>
      </c>
      <c r="D17" s="99">
        <v>14.0</v>
      </c>
      <c r="E17" s="100" t="s">
        <v>35</v>
      </c>
      <c r="F17" s="101" t="s">
        <v>76</v>
      </c>
      <c r="G17" s="102">
        <v>229.0</v>
      </c>
      <c r="H17" s="103">
        <f t="shared" ref="H17:H22" si="6">IFERROR(G17*D17,0)</f>
        <v>3206</v>
      </c>
      <c r="I17" s="102">
        <v>100.0</v>
      </c>
      <c r="J17" s="103">
        <f t="shared" ref="J17:J22" si="7">IFERROR(I17*D17,0)</f>
        <v>1400</v>
      </c>
      <c r="K17" s="104">
        <f t="shared" ref="K17:K22" si="8">H17+J17</f>
        <v>4606</v>
      </c>
      <c r="L17" s="100" t="s">
        <v>30</v>
      </c>
      <c r="M17" s="105"/>
      <c r="N17" s="106"/>
      <c r="O17" s="107"/>
    </row>
    <row r="18" ht="21.75" hidden="1" customHeight="1">
      <c r="A18" s="96" t="s">
        <v>74</v>
      </c>
      <c r="B18" s="31">
        <f t="shared" ref="B18:B22" si="9">ROW()-35+1</f>
        <v>-16</v>
      </c>
      <c r="C18" s="32"/>
      <c r="D18" s="33"/>
      <c r="E18" s="34"/>
      <c r="F18" s="35"/>
      <c r="G18" s="36"/>
      <c r="H18" s="36">
        <f t="shared" si="6"/>
        <v>0</v>
      </c>
      <c r="I18" s="36"/>
      <c r="J18" s="36">
        <f t="shared" si="7"/>
        <v>0</v>
      </c>
      <c r="K18" s="38">
        <f t="shared" si="8"/>
        <v>0</v>
      </c>
      <c r="L18" s="39"/>
      <c r="M18" s="39"/>
      <c r="N18" s="45"/>
      <c r="O18" s="41"/>
    </row>
    <row r="19" ht="21.75" hidden="1" customHeight="1">
      <c r="A19" s="96" t="s">
        <v>74</v>
      </c>
      <c r="B19" s="97">
        <f t="shared" si="9"/>
        <v>-15</v>
      </c>
      <c r="C19" s="108"/>
      <c r="D19" s="109"/>
      <c r="E19" s="105"/>
      <c r="F19" s="110"/>
      <c r="G19" s="103"/>
      <c r="H19" s="103">
        <f t="shared" si="6"/>
        <v>0</v>
      </c>
      <c r="I19" s="103"/>
      <c r="J19" s="103">
        <f t="shared" si="7"/>
        <v>0</v>
      </c>
      <c r="K19" s="104">
        <f t="shared" si="8"/>
        <v>0</v>
      </c>
      <c r="L19" s="105"/>
      <c r="M19" s="105"/>
      <c r="N19" s="106"/>
      <c r="O19" s="107"/>
    </row>
    <row r="20" ht="21.75" hidden="1" customHeight="1">
      <c r="A20" s="96" t="s">
        <v>74</v>
      </c>
      <c r="B20" s="31">
        <f t="shared" si="9"/>
        <v>-14</v>
      </c>
      <c r="C20" s="87"/>
      <c r="D20" s="88"/>
      <c r="E20" s="39"/>
      <c r="F20" s="35"/>
      <c r="G20" s="36"/>
      <c r="H20" s="36">
        <f t="shared" si="6"/>
        <v>0</v>
      </c>
      <c r="I20" s="36"/>
      <c r="J20" s="36">
        <f t="shared" si="7"/>
        <v>0</v>
      </c>
      <c r="K20" s="38">
        <f t="shared" si="8"/>
        <v>0</v>
      </c>
      <c r="L20" s="39"/>
      <c r="M20" s="39"/>
      <c r="N20" s="45"/>
      <c r="O20" s="41"/>
    </row>
    <row r="21" ht="21.75" hidden="1" customHeight="1">
      <c r="A21" s="96" t="s">
        <v>74</v>
      </c>
      <c r="B21" s="97">
        <f t="shared" si="9"/>
        <v>-13</v>
      </c>
      <c r="C21" s="108"/>
      <c r="D21" s="109"/>
      <c r="E21" s="105"/>
      <c r="F21" s="110"/>
      <c r="G21" s="103"/>
      <c r="H21" s="103">
        <f t="shared" si="6"/>
        <v>0</v>
      </c>
      <c r="I21" s="103"/>
      <c r="J21" s="103">
        <f t="shared" si="7"/>
        <v>0</v>
      </c>
      <c r="K21" s="104">
        <f t="shared" si="8"/>
        <v>0</v>
      </c>
      <c r="L21" s="105"/>
      <c r="M21" s="105"/>
      <c r="N21" s="106"/>
      <c r="O21" s="107"/>
    </row>
    <row r="22" ht="21.75" hidden="1" customHeight="1">
      <c r="A22" s="96" t="s">
        <v>74</v>
      </c>
      <c r="B22" s="31">
        <f t="shared" si="9"/>
        <v>-12</v>
      </c>
      <c r="C22" s="87"/>
      <c r="D22" s="88"/>
      <c r="E22" s="39"/>
      <c r="F22" s="35"/>
      <c r="G22" s="36"/>
      <c r="H22" s="36">
        <f t="shared" si="6"/>
        <v>0</v>
      </c>
      <c r="I22" s="36"/>
      <c r="J22" s="36">
        <f t="shared" si="7"/>
        <v>0</v>
      </c>
      <c r="K22" s="38">
        <f t="shared" si="8"/>
        <v>0</v>
      </c>
      <c r="L22" s="39"/>
      <c r="M22" s="39"/>
      <c r="N22" s="45"/>
      <c r="O22" s="41"/>
    </row>
    <row r="23" ht="21.75" customHeight="1">
      <c r="A23" s="47" t="s">
        <v>77</v>
      </c>
      <c r="B23" s="48"/>
      <c r="C23" s="48"/>
      <c r="D23" s="48"/>
      <c r="E23" s="48"/>
      <c r="F23" s="49"/>
      <c r="G23" s="50"/>
      <c r="H23" s="51">
        <f>SUM(H17:H22)</f>
        <v>3206</v>
      </c>
      <c r="I23" s="50"/>
      <c r="J23" s="51">
        <f t="shared" ref="J23:K23" si="10">SUM(J17:J22)</f>
        <v>1400</v>
      </c>
      <c r="K23" s="52">
        <f t="shared" si="10"/>
        <v>4606</v>
      </c>
      <c r="L23" s="50"/>
      <c r="M23" s="50"/>
      <c r="N23" s="50"/>
      <c r="O23" s="50"/>
    </row>
    <row r="24" ht="14.25" customHeight="1"/>
    <row r="25" ht="24.0" customHeight="1">
      <c r="A25" s="71" t="s">
        <v>169</v>
      </c>
      <c r="B25" s="6"/>
      <c r="C25" s="6"/>
      <c r="D25" s="6"/>
      <c r="E25" s="6"/>
      <c r="F25" s="12"/>
      <c r="G25" s="72" t="s">
        <v>26</v>
      </c>
      <c r="H25" s="6"/>
      <c r="I25" s="6"/>
      <c r="J25" s="12"/>
      <c r="K25" s="73">
        <f>SUM(K26:K31)</f>
        <v>7087</v>
      </c>
      <c r="L25" s="74"/>
      <c r="M25" s="74"/>
      <c r="N25" s="74"/>
      <c r="O25" s="74"/>
    </row>
    <row r="26" ht="21.75" customHeight="1">
      <c r="A26" s="75" t="s">
        <v>69</v>
      </c>
      <c r="B26" s="76">
        <f t="shared" ref="B26:B31" si="11">ROW()-26+1</f>
        <v>1</v>
      </c>
      <c r="C26" s="77" t="s">
        <v>70</v>
      </c>
      <c r="D26" s="78">
        <v>19.0</v>
      </c>
      <c r="E26" s="79" t="s">
        <v>35</v>
      </c>
      <c r="F26" s="80" t="s">
        <v>71</v>
      </c>
      <c r="G26" s="81">
        <v>273.0</v>
      </c>
      <c r="H26" s="82">
        <f t="shared" ref="H26:H31" si="12">IFERROR(G26*D26,0)</f>
        <v>5187</v>
      </c>
      <c r="I26" s="81">
        <v>100.0</v>
      </c>
      <c r="J26" s="82">
        <f t="shared" ref="J26:J31" si="13">IFERROR(I26*D26,0)</f>
        <v>1900</v>
      </c>
      <c r="K26" s="83">
        <f t="shared" ref="K26:K31" si="14">H26+J26</f>
        <v>7087</v>
      </c>
      <c r="L26" s="79" t="s">
        <v>30</v>
      </c>
      <c r="M26" s="84"/>
      <c r="N26" s="85"/>
      <c r="O26" s="86"/>
    </row>
    <row r="27" ht="21.75" hidden="1" customHeight="1">
      <c r="A27" s="75" t="s">
        <v>69</v>
      </c>
      <c r="B27" s="31">
        <f t="shared" si="11"/>
        <v>2</v>
      </c>
      <c r="C27" s="87"/>
      <c r="D27" s="88"/>
      <c r="E27" s="39"/>
      <c r="F27" s="35"/>
      <c r="G27" s="36"/>
      <c r="H27" s="36">
        <f t="shared" si="12"/>
        <v>0</v>
      </c>
      <c r="I27" s="36"/>
      <c r="J27" s="36">
        <f t="shared" si="13"/>
        <v>0</v>
      </c>
      <c r="K27" s="38">
        <f t="shared" si="14"/>
        <v>0</v>
      </c>
      <c r="L27" s="39"/>
      <c r="M27" s="39"/>
      <c r="N27" s="45"/>
      <c r="O27" s="41"/>
    </row>
    <row r="28" ht="21.75" hidden="1" customHeight="1">
      <c r="A28" s="75" t="s">
        <v>69</v>
      </c>
      <c r="B28" s="76">
        <f t="shared" si="11"/>
        <v>3</v>
      </c>
      <c r="C28" s="89"/>
      <c r="D28" s="90"/>
      <c r="E28" s="84"/>
      <c r="F28" s="91"/>
      <c r="G28" s="82"/>
      <c r="H28" s="82">
        <f t="shared" si="12"/>
        <v>0</v>
      </c>
      <c r="I28" s="82"/>
      <c r="J28" s="82">
        <f t="shared" si="13"/>
        <v>0</v>
      </c>
      <c r="K28" s="83">
        <f t="shared" si="14"/>
        <v>0</v>
      </c>
      <c r="L28" s="84"/>
      <c r="M28" s="84"/>
      <c r="N28" s="85"/>
      <c r="O28" s="86"/>
    </row>
    <row r="29" ht="21.75" hidden="1" customHeight="1">
      <c r="A29" s="75" t="s">
        <v>69</v>
      </c>
      <c r="B29" s="31">
        <f t="shared" si="11"/>
        <v>4</v>
      </c>
      <c r="C29" s="87"/>
      <c r="D29" s="88"/>
      <c r="E29" s="39"/>
      <c r="F29" s="35"/>
      <c r="G29" s="36"/>
      <c r="H29" s="36">
        <f t="shared" si="12"/>
        <v>0</v>
      </c>
      <c r="I29" s="36"/>
      <c r="J29" s="36">
        <f t="shared" si="13"/>
        <v>0</v>
      </c>
      <c r="K29" s="38">
        <f t="shared" si="14"/>
        <v>0</v>
      </c>
      <c r="L29" s="39"/>
      <c r="M29" s="39"/>
      <c r="N29" s="45"/>
      <c r="O29" s="41"/>
    </row>
    <row r="30" ht="21.75" hidden="1" customHeight="1">
      <c r="A30" s="75" t="s">
        <v>69</v>
      </c>
      <c r="B30" s="76">
        <f t="shared" si="11"/>
        <v>5</v>
      </c>
      <c r="C30" s="89"/>
      <c r="D30" s="90"/>
      <c r="E30" s="84"/>
      <c r="F30" s="91"/>
      <c r="G30" s="82"/>
      <c r="H30" s="82">
        <f t="shared" si="12"/>
        <v>0</v>
      </c>
      <c r="I30" s="82"/>
      <c r="J30" s="82">
        <f t="shared" si="13"/>
        <v>0</v>
      </c>
      <c r="K30" s="83">
        <f t="shared" si="14"/>
        <v>0</v>
      </c>
      <c r="L30" s="84"/>
      <c r="M30" s="84"/>
      <c r="N30" s="85"/>
      <c r="O30" s="86"/>
    </row>
    <row r="31" ht="21.75" hidden="1" customHeight="1">
      <c r="A31" s="75" t="s">
        <v>69</v>
      </c>
      <c r="B31" s="31">
        <f t="shared" si="11"/>
        <v>6</v>
      </c>
      <c r="C31" s="87"/>
      <c r="D31" s="88"/>
      <c r="E31" s="39"/>
      <c r="F31" s="35"/>
      <c r="G31" s="36"/>
      <c r="H31" s="36">
        <f t="shared" si="12"/>
        <v>0</v>
      </c>
      <c r="I31" s="36"/>
      <c r="J31" s="36">
        <f t="shared" si="13"/>
        <v>0</v>
      </c>
      <c r="K31" s="38">
        <f t="shared" si="14"/>
        <v>0</v>
      </c>
      <c r="L31" s="39"/>
      <c r="M31" s="39"/>
      <c r="N31" s="45"/>
      <c r="O31" s="41"/>
    </row>
    <row r="32" ht="21.75" customHeight="1">
      <c r="A32" s="47" t="s">
        <v>72</v>
      </c>
      <c r="B32" s="48"/>
      <c r="C32" s="48"/>
      <c r="D32" s="48"/>
      <c r="E32" s="48"/>
      <c r="F32" s="49"/>
      <c r="G32" s="50"/>
      <c r="H32" s="51">
        <f>SUM(H26:H31)</f>
        <v>5187</v>
      </c>
      <c r="I32" s="50"/>
      <c r="J32" s="51">
        <f t="shared" ref="J32:K32" si="15">SUM(J26:J31)</f>
        <v>1900</v>
      </c>
      <c r="K32" s="52">
        <f t="shared" si="15"/>
        <v>7087</v>
      </c>
      <c r="L32" s="50"/>
      <c r="M32" s="50"/>
      <c r="N32" s="50"/>
      <c r="O32" s="50"/>
    </row>
    <row r="33" ht="14.25" customHeight="1"/>
    <row r="34" ht="24.0" customHeight="1">
      <c r="A34" s="149" t="s">
        <v>170</v>
      </c>
      <c r="B34" s="6"/>
      <c r="C34" s="6"/>
      <c r="D34" s="6"/>
      <c r="E34" s="6"/>
      <c r="F34" s="12"/>
      <c r="G34" s="150" t="s">
        <v>26</v>
      </c>
      <c r="H34" s="6"/>
      <c r="I34" s="6"/>
      <c r="J34" s="12"/>
      <c r="K34" s="151">
        <f>SUM(K35:K40)</f>
        <v>4194</v>
      </c>
      <c r="L34" s="152"/>
      <c r="M34" s="152"/>
      <c r="N34" s="152"/>
      <c r="O34" s="152"/>
    </row>
    <row r="35" ht="21.75" customHeight="1">
      <c r="A35" s="260" t="s">
        <v>74</v>
      </c>
      <c r="B35" s="261">
        <v>1.0</v>
      </c>
      <c r="C35" s="155" t="s">
        <v>100</v>
      </c>
      <c r="D35" s="156">
        <v>9.0</v>
      </c>
      <c r="E35" s="157" t="s">
        <v>35</v>
      </c>
      <c r="F35" s="158" t="s">
        <v>101</v>
      </c>
      <c r="G35" s="159">
        <v>366.0</v>
      </c>
      <c r="H35" s="160">
        <f t="shared" ref="H35:H40" si="16">IFERROR(G35*D35,0)</f>
        <v>3294</v>
      </c>
      <c r="I35" s="159">
        <v>100.0</v>
      </c>
      <c r="J35" s="160">
        <f t="shared" ref="J35:J40" si="17">IFERROR(I35*D35,0)</f>
        <v>900</v>
      </c>
      <c r="K35" s="161">
        <f t="shared" ref="K35:K40" si="18">H35+J35</f>
        <v>4194</v>
      </c>
      <c r="L35" s="157" t="s">
        <v>30</v>
      </c>
      <c r="M35" s="162"/>
      <c r="N35" s="163"/>
      <c r="O35" s="164"/>
    </row>
    <row r="36" ht="21.75" hidden="1" customHeight="1">
      <c r="A36" s="153" t="s">
        <v>99</v>
      </c>
      <c r="B36" s="31">
        <f t="shared" ref="B36:B40" si="19">ROW()-62+1</f>
        <v>-25</v>
      </c>
      <c r="C36" s="87"/>
      <c r="D36" s="88"/>
      <c r="E36" s="39"/>
      <c r="F36" s="35"/>
      <c r="G36" s="36"/>
      <c r="H36" s="36">
        <f t="shared" si="16"/>
        <v>0</v>
      </c>
      <c r="I36" s="36"/>
      <c r="J36" s="36">
        <f t="shared" si="17"/>
        <v>0</v>
      </c>
      <c r="K36" s="38">
        <f t="shared" si="18"/>
        <v>0</v>
      </c>
      <c r="L36" s="39"/>
      <c r="M36" s="39"/>
      <c r="N36" s="45"/>
      <c r="O36" s="41"/>
    </row>
    <row r="37" ht="21.75" hidden="1" customHeight="1">
      <c r="A37" s="153" t="s">
        <v>99</v>
      </c>
      <c r="B37" s="154">
        <f t="shared" si="19"/>
        <v>-24</v>
      </c>
      <c r="C37" s="165"/>
      <c r="D37" s="166"/>
      <c r="E37" s="162"/>
      <c r="F37" s="167"/>
      <c r="G37" s="160"/>
      <c r="H37" s="160">
        <f t="shared" si="16"/>
        <v>0</v>
      </c>
      <c r="I37" s="160"/>
      <c r="J37" s="160">
        <f t="shared" si="17"/>
        <v>0</v>
      </c>
      <c r="K37" s="161">
        <f t="shared" si="18"/>
        <v>0</v>
      </c>
      <c r="L37" s="162"/>
      <c r="M37" s="162"/>
      <c r="N37" s="163"/>
      <c r="O37" s="164"/>
    </row>
    <row r="38" ht="21.75" hidden="1" customHeight="1">
      <c r="A38" s="153" t="s">
        <v>99</v>
      </c>
      <c r="B38" s="31">
        <f t="shared" si="19"/>
        <v>-23</v>
      </c>
      <c r="C38" s="87"/>
      <c r="D38" s="88"/>
      <c r="E38" s="39"/>
      <c r="F38" s="35"/>
      <c r="G38" s="36"/>
      <c r="H38" s="36">
        <f t="shared" si="16"/>
        <v>0</v>
      </c>
      <c r="I38" s="36"/>
      <c r="J38" s="36">
        <f t="shared" si="17"/>
        <v>0</v>
      </c>
      <c r="K38" s="38">
        <f t="shared" si="18"/>
        <v>0</v>
      </c>
      <c r="L38" s="39"/>
      <c r="M38" s="39"/>
      <c r="N38" s="45"/>
      <c r="O38" s="41"/>
    </row>
    <row r="39" ht="21.75" hidden="1" customHeight="1">
      <c r="A39" s="153" t="s">
        <v>99</v>
      </c>
      <c r="B39" s="154">
        <f t="shared" si="19"/>
        <v>-22</v>
      </c>
      <c r="C39" s="165"/>
      <c r="D39" s="166"/>
      <c r="E39" s="162"/>
      <c r="F39" s="167"/>
      <c r="G39" s="160"/>
      <c r="H39" s="160">
        <f t="shared" si="16"/>
        <v>0</v>
      </c>
      <c r="I39" s="160"/>
      <c r="J39" s="160">
        <f t="shared" si="17"/>
        <v>0</v>
      </c>
      <c r="K39" s="161">
        <f t="shared" si="18"/>
        <v>0</v>
      </c>
      <c r="L39" s="162"/>
      <c r="M39" s="162"/>
      <c r="N39" s="163"/>
      <c r="O39" s="164"/>
    </row>
    <row r="40" ht="21.75" hidden="1" customHeight="1">
      <c r="A40" s="153" t="s">
        <v>99</v>
      </c>
      <c r="B40" s="31">
        <f t="shared" si="19"/>
        <v>-21</v>
      </c>
      <c r="C40" s="87"/>
      <c r="D40" s="88"/>
      <c r="E40" s="39"/>
      <c r="F40" s="35"/>
      <c r="G40" s="36"/>
      <c r="H40" s="36">
        <f t="shared" si="16"/>
        <v>0</v>
      </c>
      <c r="I40" s="36"/>
      <c r="J40" s="36">
        <f t="shared" si="17"/>
        <v>0</v>
      </c>
      <c r="K40" s="38">
        <f t="shared" si="18"/>
        <v>0</v>
      </c>
      <c r="L40" s="39"/>
      <c r="M40" s="39"/>
      <c r="N40" s="45"/>
      <c r="O40" s="41"/>
    </row>
    <row r="41" ht="21.75" customHeight="1">
      <c r="A41" s="47" t="s">
        <v>102</v>
      </c>
      <c r="B41" s="48"/>
      <c r="C41" s="48"/>
      <c r="D41" s="48"/>
      <c r="E41" s="48"/>
      <c r="F41" s="49"/>
      <c r="G41" s="50"/>
      <c r="H41" s="51">
        <f>SUM(H35:H40)</f>
        <v>3294</v>
      </c>
      <c r="I41" s="50"/>
      <c r="J41" s="51">
        <f t="shared" ref="J41:K41" si="20">SUM(J35:J40)</f>
        <v>900</v>
      </c>
      <c r="K41" s="52">
        <f t="shared" si="20"/>
        <v>4194</v>
      </c>
      <c r="L41" s="50"/>
      <c r="M41" s="50"/>
      <c r="N41" s="50"/>
      <c r="O41" s="50"/>
    </row>
    <row r="42" ht="14.25" customHeight="1"/>
    <row r="43" ht="24.0" customHeight="1">
      <c r="A43" s="168" t="s">
        <v>171</v>
      </c>
      <c r="B43" s="6"/>
      <c r="C43" s="6"/>
      <c r="D43" s="6"/>
      <c r="E43" s="6"/>
      <c r="F43" s="12"/>
      <c r="G43" s="169" t="s">
        <v>26</v>
      </c>
      <c r="H43" s="6"/>
      <c r="I43" s="6"/>
      <c r="J43" s="12"/>
      <c r="K43" s="170" t="str">
        <f>SUM('Sunny Isles Group 1 (5/15)'!K79:K84)</f>
        <v>#REF!</v>
      </c>
      <c r="L43" s="171"/>
      <c r="M43" s="171"/>
      <c r="N43" s="171"/>
      <c r="O43" s="171"/>
    </row>
    <row r="44" ht="21.75" customHeight="1">
      <c r="A44" s="262" t="s">
        <v>79</v>
      </c>
      <c r="B44" s="263">
        <v>1.0</v>
      </c>
      <c r="C44" s="174" t="s">
        <v>105</v>
      </c>
      <c r="D44" s="175">
        <v>8.0</v>
      </c>
      <c r="E44" s="176" t="s">
        <v>35</v>
      </c>
      <c r="F44" s="177" t="s">
        <v>106</v>
      </c>
      <c r="G44" s="178">
        <v>234.0</v>
      </c>
      <c r="H44" s="179">
        <f>IFERROR(G44*D44,0)</f>
        <v>1872</v>
      </c>
      <c r="I44" s="178">
        <v>100.0</v>
      </c>
      <c r="J44" s="179">
        <f>IFERROR(I44*D44,0)</f>
        <v>800</v>
      </c>
      <c r="K44" s="180">
        <f>H44+J44</f>
        <v>2672</v>
      </c>
      <c r="L44" s="176" t="s">
        <v>30</v>
      </c>
      <c r="M44" s="181"/>
      <c r="N44" s="182"/>
      <c r="O44" s="183"/>
    </row>
    <row r="45" ht="21.75" customHeight="1">
      <c r="A45" s="47" t="s">
        <v>107</v>
      </c>
      <c r="B45" s="48"/>
      <c r="C45" s="48"/>
      <c r="D45" s="48"/>
      <c r="E45" s="48"/>
      <c r="F45" s="49"/>
      <c r="G45" s="50"/>
      <c r="H45" s="51">
        <f>sum(H44)</f>
        <v>1872</v>
      </c>
      <c r="I45" s="50"/>
      <c r="J45" s="51">
        <f t="shared" ref="J45:K45" si="21">sum(J44)</f>
        <v>800</v>
      </c>
      <c r="K45" s="52">
        <f t="shared" si="21"/>
        <v>2672</v>
      </c>
      <c r="L45" s="50"/>
      <c r="M45" s="50"/>
      <c r="N45" s="50"/>
      <c r="O45" s="50"/>
    </row>
    <row r="46" ht="14.25" customHeight="1"/>
    <row r="47" ht="24.0" customHeight="1">
      <c r="A47" s="168" t="s">
        <v>172</v>
      </c>
      <c r="B47" s="6"/>
      <c r="C47" s="6"/>
      <c r="D47" s="6"/>
      <c r="E47" s="6"/>
      <c r="F47" s="12"/>
      <c r="G47" s="169" t="s">
        <v>26</v>
      </c>
      <c r="H47" s="6"/>
      <c r="I47" s="6"/>
      <c r="J47" s="12"/>
      <c r="K47" s="170" t="str">
        <f>SUM('Sunny Isles Group 1 (5/15)'!K83:K88)</f>
        <v>#REF!</v>
      </c>
      <c r="L47" s="171"/>
      <c r="M47" s="171"/>
      <c r="N47" s="171"/>
      <c r="O47" s="171"/>
    </row>
    <row r="48" ht="21.75" customHeight="1">
      <c r="A48" s="262" t="s">
        <v>83</v>
      </c>
      <c r="B48" s="263">
        <v>1.0</v>
      </c>
      <c r="C48" s="174" t="s">
        <v>105</v>
      </c>
      <c r="D48" s="175">
        <v>8.0</v>
      </c>
      <c r="E48" s="176" t="s">
        <v>35</v>
      </c>
      <c r="F48" s="177" t="s">
        <v>106</v>
      </c>
      <c r="G48" s="178">
        <v>234.0</v>
      </c>
      <c r="H48" s="179">
        <f>IFERROR(G48*D48,0)</f>
        <v>1872</v>
      </c>
      <c r="I48" s="178">
        <v>100.0</v>
      </c>
      <c r="J48" s="179">
        <f>IFERROR(I48*D48,0)</f>
        <v>800</v>
      </c>
      <c r="K48" s="180">
        <f>H48+J48</f>
        <v>2672</v>
      </c>
      <c r="L48" s="176" t="s">
        <v>30</v>
      </c>
      <c r="M48" s="181"/>
      <c r="N48" s="182"/>
      <c r="O48" s="183"/>
    </row>
    <row r="49" ht="21.75" customHeight="1">
      <c r="A49" s="47" t="s">
        <v>107</v>
      </c>
      <c r="B49" s="48"/>
      <c r="C49" s="48"/>
      <c r="D49" s="48"/>
      <c r="E49" s="48"/>
      <c r="F49" s="49"/>
      <c r="G49" s="50"/>
      <c r="H49" s="51">
        <f>sum(H48)</f>
        <v>1872</v>
      </c>
      <c r="I49" s="50"/>
      <c r="J49" s="51">
        <f>sum(J48)</f>
        <v>800</v>
      </c>
      <c r="K49" s="52">
        <f>Sum(K48)</f>
        <v>2672</v>
      </c>
      <c r="L49" s="50"/>
      <c r="M49" s="50"/>
      <c r="N49" s="50"/>
      <c r="O49" s="50"/>
    </row>
    <row r="50" ht="14.25" customHeight="1"/>
    <row r="51" ht="24.0" customHeight="1">
      <c r="A51" s="53" t="s">
        <v>173</v>
      </c>
      <c r="B51" s="6"/>
      <c r="C51" s="6"/>
      <c r="D51" s="6"/>
      <c r="E51" s="6"/>
      <c r="F51" s="12"/>
      <c r="G51" s="54"/>
      <c r="H51" s="6"/>
      <c r="I51" s="6"/>
      <c r="J51" s="12"/>
      <c r="K51" s="55"/>
      <c r="L51" s="56"/>
      <c r="M51" s="56"/>
      <c r="N51" s="56"/>
      <c r="O51" s="56"/>
    </row>
    <row r="52" ht="33.75" customHeight="1">
      <c r="A52" s="264" t="s">
        <v>99</v>
      </c>
      <c r="B52" s="265">
        <v>1.0</v>
      </c>
      <c r="C52" s="59" t="s">
        <v>174</v>
      </c>
      <c r="D52" s="60">
        <v>18.0</v>
      </c>
      <c r="E52" s="61" t="s">
        <v>35</v>
      </c>
      <c r="F52" s="70" t="s">
        <v>175</v>
      </c>
      <c r="G52" s="64">
        <v>295.0</v>
      </c>
      <c r="H52" s="63">
        <f>G52*D52</f>
        <v>5310</v>
      </c>
      <c r="I52" s="64">
        <v>100.0</v>
      </c>
      <c r="J52" s="63">
        <f>I52*D52</f>
        <v>1800</v>
      </c>
      <c r="K52" s="65">
        <f>H52+J52</f>
        <v>7110</v>
      </c>
      <c r="L52" s="66"/>
      <c r="M52" s="66"/>
      <c r="N52" s="244"/>
      <c r="O52" s="68"/>
    </row>
    <row r="53" ht="21.75" hidden="1" customHeight="1">
      <c r="A53" s="57"/>
      <c r="B53" s="31"/>
      <c r="C53" s="32"/>
      <c r="D53" s="33"/>
      <c r="E53" s="34"/>
      <c r="F53" s="35"/>
      <c r="G53" s="36"/>
      <c r="H53" s="36"/>
      <c r="I53" s="36"/>
      <c r="J53" s="36"/>
      <c r="K53" s="38"/>
      <c r="L53" s="39"/>
      <c r="M53" s="39"/>
      <c r="N53" s="45"/>
      <c r="O53" s="41"/>
    </row>
    <row r="54" ht="21.75" hidden="1" customHeight="1">
      <c r="A54" s="57"/>
      <c r="B54" s="58"/>
      <c r="C54" s="59"/>
      <c r="D54" s="238"/>
      <c r="E54" s="61"/>
      <c r="F54" s="62"/>
      <c r="G54" s="63"/>
      <c r="H54" s="63"/>
      <c r="I54" s="63"/>
      <c r="J54" s="63"/>
      <c r="K54" s="65"/>
      <c r="L54" s="66"/>
      <c r="M54" s="66"/>
      <c r="N54" s="67"/>
      <c r="O54" s="68"/>
    </row>
    <row r="55" ht="21.75" hidden="1" customHeight="1">
      <c r="A55" s="57"/>
      <c r="B55" s="31"/>
      <c r="C55" s="87"/>
      <c r="D55" s="88"/>
      <c r="E55" s="39"/>
      <c r="F55" s="35"/>
      <c r="G55" s="36"/>
      <c r="H55" s="36"/>
      <c r="I55" s="36"/>
      <c r="J55" s="36"/>
      <c r="K55" s="38"/>
      <c r="L55" s="39"/>
      <c r="M55" s="39"/>
      <c r="N55" s="45"/>
      <c r="O55" s="41"/>
    </row>
    <row r="56" ht="21.75" hidden="1" customHeight="1">
      <c r="A56" s="57"/>
      <c r="B56" s="58"/>
      <c r="C56" s="239"/>
      <c r="D56" s="238"/>
      <c r="E56" s="66"/>
      <c r="F56" s="62"/>
      <c r="G56" s="63"/>
      <c r="H56" s="63"/>
      <c r="I56" s="63"/>
      <c r="J56" s="63"/>
      <c r="K56" s="65"/>
      <c r="L56" s="66"/>
      <c r="M56" s="66"/>
      <c r="N56" s="67"/>
      <c r="O56" s="68"/>
    </row>
    <row r="57" ht="21.75" hidden="1" customHeight="1">
      <c r="A57" s="57"/>
      <c r="B57" s="31"/>
      <c r="C57" s="87"/>
      <c r="D57" s="88"/>
      <c r="E57" s="39"/>
      <c r="F57" s="35"/>
      <c r="G57" s="36"/>
      <c r="H57" s="36"/>
      <c r="I57" s="36"/>
      <c r="J57" s="36"/>
      <c r="K57" s="38"/>
      <c r="L57" s="39"/>
      <c r="M57" s="39"/>
      <c r="N57" s="45"/>
      <c r="O57" s="41"/>
    </row>
    <row r="58" ht="21.75" customHeight="1">
      <c r="A58" s="47"/>
      <c r="B58" s="48"/>
      <c r="C58" s="48"/>
      <c r="D58" s="48"/>
      <c r="E58" s="48"/>
      <c r="F58" s="49"/>
      <c r="G58" s="50"/>
      <c r="H58" s="51">
        <f>sum(H52)</f>
        <v>5310</v>
      </c>
      <c r="I58" s="50"/>
      <c r="J58" s="51">
        <f t="shared" ref="J58:K58" si="22">sum(J52)</f>
        <v>1800</v>
      </c>
      <c r="K58" s="52">
        <f t="shared" si="22"/>
        <v>7110</v>
      </c>
      <c r="L58" s="50"/>
      <c r="M58" s="50"/>
      <c r="N58" s="50"/>
      <c r="O58" s="50"/>
    </row>
    <row r="59" ht="14.25" customHeight="1"/>
    <row r="60" ht="24.0" customHeight="1">
      <c r="A60" s="71" t="s">
        <v>176</v>
      </c>
      <c r="B60" s="6"/>
      <c r="C60" s="6"/>
      <c r="D60" s="6"/>
      <c r="E60" s="6"/>
      <c r="F60" s="12"/>
      <c r="G60" s="72" t="s">
        <v>26</v>
      </c>
      <c r="H60" s="6"/>
      <c r="I60" s="6"/>
      <c r="J60" s="12"/>
      <c r="K60" s="73">
        <f>SUM(K61:K66)</f>
        <v>0</v>
      </c>
      <c r="L60" s="74"/>
      <c r="M60" s="74"/>
      <c r="N60" s="74"/>
      <c r="O60" s="74"/>
    </row>
    <row r="61" ht="21.75" customHeight="1">
      <c r="A61" s="75" t="s">
        <v>69</v>
      </c>
      <c r="B61" s="76">
        <f t="shared" ref="B61:B66" si="23">ROW()-26+1</f>
        <v>36</v>
      </c>
      <c r="C61" s="77" t="s">
        <v>177</v>
      </c>
      <c r="D61" s="90"/>
      <c r="E61" s="79" t="s">
        <v>29</v>
      </c>
      <c r="F61" s="80" t="s">
        <v>178</v>
      </c>
      <c r="G61" s="82"/>
      <c r="H61" s="82">
        <f t="shared" ref="H61:H66" si="24">IFERROR(G61*D61,0)</f>
        <v>0</v>
      </c>
      <c r="I61" s="82"/>
      <c r="J61" s="82">
        <f t="shared" ref="J61:J66" si="25">IFERROR(I61*D61,0)</f>
        <v>0</v>
      </c>
      <c r="K61" s="83">
        <f t="shared" ref="K61:K66" si="26">H61+J61</f>
        <v>0</v>
      </c>
      <c r="L61" s="84"/>
      <c r="M61" s="84"/>
      <c r="N61" s="85"/>
      <c r="O61" s="86"/>
    </row>
    <row r="62" ht="21.75" hidden="1" customHeight="1">
      <c r="A62" s="75" t="s">
        <v>69</v>
      </c>
      <c r="B62" s="31">
        <f t="shared" si="23"/>
        <v>37</v>
      </c>
      <c r="C62" s="87"/>
      <c r="D62" s="88"/>
      <c r="E62" s="39"/>
      <c r="F62" s="35"/>
      <c r="G62" s="36"/>
      <c r="H62" s="36">
        <f t="shared" si="24"/>
        <v>0</v>
      </c>
      <c r="I62" s="36"/>
      <c r="J62" s="36">
        <f t="shared" si="25"/>
        <v>0</v>
      </c>
      <c r="K62" s="38">
        <f t="shared" si="26"/>
        <v>0</v>
      </c>
      <c r="L62" s="39"/>
      <c r="M62" s="39"/>
      <c r="N62" s="45"/>
      <c r="O62" s="41"/>
    </row>
    <row r="63" ht="21.75" hidden="1" customHeight="1">
      <c r="A63" s="75" t="s">
        <v>69</v>
      </c>
      <c r="B63" s="76">
        <f t="shared" si="23"/>
        <v>38</v>
      </c>
      <c r="C63" s="89"/>
      <c r="D63" s="90"/>
      <c r="E63" s="84"/>
      <c r="F63" s="91"/>
      <c r="G63" s="82"/>
      <c r="H63" s="82">
        <f t="shared" si="24"/>
        <v>0</v>
      </c>
      <c r="I63" s="82"/>
      <c r="J63" s="82">
        <f t="shared" si="25"/>
        <v>0</v>
      </c>
      <c r="K63" s="83">
        <f t="shared" si="26"/>
        <v>0</v>
      </c>
      <c r="L63" s="84"/>
      <c r="M63" s="84"/>
      <c r="N63" s="85"/>
      <c r="O63" s="86"/>
    </row>
    <row r="64" ht="21.75" hidden="1" customHeight="1">
      <c r="A64" s="75" t="s">
        <v>69</v>
      </c>
      <c r="B64" s="31">
        <f t="shared" si="23"/>
        <v>39</v>
      </c>
      <c r="C64" s="87"/>
      <c r="D64" s="88"/>
      <c r="E64" s="39"/>
      <c r="F64" s="35"/>
      <c r="G64" s="36"/>
      <c r="H64" s="36">
        <f t="shared" si="24"/>
        <v>0</v>
      </c>
      <c r="I64" s="36"/>
      <c r="J64" s="36">
        <f t="shared" si="25"/>
        <v>0</v>
      </c>
      <c r="K64" s="38">
        <f t="shared" si="26"/>
        <v>0</v>
      </c>
      <c r="L64" s="39"/>
      <c r="M64" s="39"/>
      <c r="N64" s="45"/>
      <c r="O64" s="41"/>
    </row>
    <row r="65" ht="21.75" hidden="1" customHeight="1">
      <c r="A65" s="75" t="s">
        <v>69</v>
      </c>
      <c r="B65" s="76">
        <f t="shared" si="23"/>
        <v>40</v>
      </c>
      <c r="C65" s="89"/>
      <c r="D65" s="90"/>
      <c r="E65" s="84"/>
      <c r="F65" s="91"/>
      <c r="G65" s="82"/>
      <c r="H65" s="82">
        <f t="shared" si="24"/>
        <v>0</v>
      </c>
      <c r="I65" s="82"/>
      <c r="J65" s="82">
        <f t="shared" si="25"/>
        <v>0</v>
      </c>
      <c r="K65" s="83">
        <f t="shared" si="26"/>
        <v>0</v>
      </c>
      <c r="L65" s="84"/>
      <c r="M65" s="84"/>
      <c r="N65" s="85"/>
      <c r="O65" s="86"/>
    </row>
    <row r="66" ht="21.75" hidden="1" customHeight="1">
      <c r="A66" s="75" t="s">
        <v>69</v>
      </c>
      <c r="B66" s="31">
        <f t="shared" si="23"/>
        <v>41</v>
      </c>
      <c r="C66" s="87"/>
      <c r="D66" s="88"/>
      <c r="E66" s="39"/>
      <c r="F66" s="35"/>
      <c r="G66" s="36"/>
      <c r="H66" s="36">
        <f t="shared" si="24"/>
        <v>0</v>
      </c>
      <c r="I66" s="36"/>
      <c r="J66" s="36">
        <f t="shared" si="25"/>
        <v>0</v>
      </c>
      <c r="K66" s="38">
        <f t="shared" si="26"/>
        <v>0</v>
      </c>
      <c r="L66" s="39"/>
      <c r="M66" s="39"/>
      <c r="N66" s="45"/>
      <c r="O66" s="41"/>
    </row>
    <row r="67" ht="21.75" customHeight="1">
      <c r="A67" s="47" t="s">
        <v>72</v>
      </c>
      <c r="B67" s="48"/>
      <c r="C67" s="48"/>
      <c r="D67" s="48"/>
      <c r="E67" s="48"/>
      <c r="F67" s="49"/>
      <c r="G67" s="50"/>
      <c r="H67" s="51">
        <f>SUM(H61:H66)</f>
        <v>0</v>
      </c>
      <c r="I67" s="50"/>
      <c r="J67" s="51">
        <f t="shared" ref="J67:K67" si="27">SUM(J61:J66)</f>
        <v>0</v>
      </c>
      <c r="K67" s="52">
        <f t="shared" si="27"/>
        <v>0</v>
      </c>
      <c r="L67" s="50"/>
      <c r="M67" s="50"/>
      <c r="N67" s="50"/>
      <c r="O67" s="50"/>
    </row>
    <row r="68" ht="14.25" customHeight="1"/>
    <row r="69" ht="24.0" hidden="1" customHeight="1">
      <c r="A69" s="92"/>
      <c r="B69" s="6"/>
      <c r="C69" s="6"/>
      <c r="D69" s="6"/>
      <c r="E69" s="6"/>
      <c r="F69" s="12"/>
      <c r="G69" s="93" t="s">
        <v>26</v>
      </c>
      <c r="H69" s="6"/>
      <c r="I69" s="6"/>
      <c r="J69" s="12"/>
      <c r="K69" s="94">
        <f>SUM(K70:K75)</f>
        <v>0</v>
      </c>
      <c r="L69" s="95"/>
      <c r="M69" s="95"/>
      <c r="N69" s="95"/>
      <c r="O69" s="95"/>
    </row>
    <row r="70" ht="21.75" hidden="1" customHeight="1">
      <c r="A70" s="96" t="s">
        <v>74</v>
      </c>
      <c r="B70" s="97">
        <f t="shared" ref="B70:B75" si="28">ROW()-35+1</f>
        <v>36</v>
      </c>
      <c r="C70" s="98"/>
      <c r="D70" s="99"/>
      <c r="E70" s="100"/>
      <c r="F70" s="110"/>
      <c r="G70" s="103"/>
      <c r="H70" s="103">
        <f t="shared" ref="H70:H75" si="29">IFERROR(G70*D70,0)</f>
        <v>0</v>
      </c>
      <c r="I70" s="103"/>
      <c r="J70" s="103">
        <f t="shared" ref="J70:J75" si="30">IFERROR(I70*D70,0)</f>
        <v>0</v>
      </c>
      <c r="K70" s="104">
        <f t="shared" ref="K70:K75" si="31">H70+J70</f>
        <v>0</v>
      </c>
      <c r="L70" s="105"/>
      <c r="M70" s="105"/>
      <c r="N70" s="106"/>
      <c r="O70" s="107"/>
    </row>
    <row r="71" ht="21.75" hidden="1" customHeight="1">
      <c r="A71" s="96" t="s">
        <v>74</v>
      </c>
      <c r="B71" s="31">
        <f t="shared" si="28"/>
        <v>37</v>
      </c>
      <c r="C71" s="32"/>
      <c r="D71" s="33"/>
      <c r="E71" s="34"/>
      <c r="F71" s="35"/>
      <c r="G71" s="36"/>
      <c r="H71" s="36">
        <f t="shared" si="29"/>
        <v>0</v>
      </c>
      <c r="I71" s="36"/>
      <c r="J71" s="36">
        <f t="shared" si="30"/>
        <v>0</v>
      </c>
      <c r="K71" s="38">
        <f t="shared" si="31"/>
        <v>0</v>
      </c>
      <c r="L71" s="39"/>
      <c r="M71" s="39"/>
      <c r="N71" s="45"/>
      <c r="O71" s="41"/>
    </row>
    <row r="72" ht="21.75" hidden="1" customHeight="1">
      <c r="A72" s="96" t="s">
        <v>74</v>
      </c>
      <c r="B72" s="97">
        <f t="shared" si="28"/>
        <v>38</v>
      </c>
      <c r="C72" s="108"/>
      <c r="D72" s="109"/>
      <c r="E72" s="105"/>
      <c r="F72" s="110"/>
      <c r="G72" s="103"/>
      <c r="H72" s="103">
        <f t="shared" si="29"/>
        <v>0</v>
      </c>
      <c r="I72" s="103"/>
      <c r="J72" s="103">
        <f t="shared" si="30"/>
        <v>0</v>
      </c>
      <c r="K72" s="104">
        <f t="shared" si="31"/>
        <v>0</v>
      </c>
      <c r="L72" s="105"/>
      <c r="M72" s="105"/>
      <c r="N72" s="106"/>
      <c r="O72" s="107"/>
    </row>
    <row r="73" ht="21.75" hidden="1" customHeight="1">
      <c r="A73" s="96" t="s">
        <v>74</v>
      </c>
      <c r="B73" s="31">
        <f t="shared" si="28"/>
        <v>39</v>
      </c>
      <c r="C73" s="87"/>
      <c r="D73" s="88"/>
      <c r="E73" s="39"/>
      <c r="F73" s="35"/>
      <c r="G73" s="36"/>
      <c r="H73" s="36">
        <f t="shared" si="29"/>
        <v>0</v>
      </c>
      <c r="I73" s="36"/>
      <c r="J73" s="36">
        <f t="shared" si="30"/>
        <v>0</v>
      </c>
      <c r="K73" s="38">
        <f t="shared" si="31"/>
        <v>0</v>
      </c>
      <c r="L73" s="39"/>
      <c r="M73" s="39"/>
      <c r="N73" s="45"/>
      <c r="O73" s="41"/>
    </row>
    <row r="74" ht="21.75" hidden="1" customHeight="1">
      <c r="A74" s="96" t="s">
        <v>74</v>
      </c>
      <c r="B74" s="97">
        <f t="shared" si="28"/>
        <v>40</v>
      </c>
      <c r="C74" s="108"/>
      <c r="D74" s="109"/>
      <c r="E74" s="105"/>
      <c r="F74" s="110"/>
      <c r="G74" s="103"/>
      <c r="H74" s="103">
        <f t="shared" si="29"/>
        <v>0</v>
      </c>
      <c r="I74" s="103"/>
      <c r="J74" s="103">
        <f t="shared" si="30"/>
        <v>0</v>
      </c>
      <c r="K74" s="104">
        <f t="shared" si="31"/>
        <v>0</v>
      </c>
      <c r="L74" s="105"/>
      <c r="M74" s="105"/>
      <c r="N74" s="106"/>
      <c r="O74" s="107"/>
    </row>
    <row r="75" ht="21.75" hidden="1" customHeight="1">
      <c r="A75" s="96" t="s">
        <v>74</v>
      </c>
      <c r="B75" s="31">
        <f t="shared" si="28"/>
        <v>41</v>
      </c>
      <c r="C75" s="87"/>
      <c r="D75" s="88"/>
      <c r="E75" s="39"/>
      <c r="F75" s="35"/>
      <c r="G75" s="36"/>
      <c r="H75" s="36">
        <f t="shared" si="29"/>
        <v>0</v>
      </c>
      <c r="I75" s="36"/>
      <c r="J75" s="36">
        <f t="shared" si="30"/>
        <v>0</v>
      </c>
      <c r="K75" s="38">
        <f t="shared" si="31"/>
        <v>0</v>
      </c>
      <c r="L75" s="39"/>
      <c r="M75" s="39"/>
      <c r="N75" s="45"/>
      <c r="O75" s="41"/>
    </row>
    <row r="76" ht="21.75" hidden="1" customHeight="1">
      <c r="A76" s="47" t="s">
        <v>77</v>
      </c>
      <c r="B76" s="48"/>
      <c r="C76" s="48"/>
      <c r="D76" s="48"/>
      <c r="E76" s="48"/>
      <c r="F76" s="49"/>
      <c r="G76" s="50"/>
      <c r="H76" s="51">
        <f>SUM(H70:H75)</f>
        <v>0</v>
      </c>
      <c r="I76" s="50"/>
      <c r="J76" s="51">
        <f t="shared" ref="J76:K76" si="32">SUM(J70:J75)</f>
        <v>0</v>
      </c>
      <c r="K76" s="52">
        <f t="shared" si="32"/>
        <v>0</v>
      </c>
      <c r="L76" s="50"/>
      <c r="M76" s="50"/>
      <c r="N76" s="50"/>
      <c r="O76" s="50"/>
    </row>
    <row r="77" ht="14.25" hidden="1" customHeight="1"/>
    <row r="78" ht="24.0" hidden="1" customHeight="1">
      <c r="A78" s="111"/>
      <c r="B78" s="6"/>
      <c r="C78" s="6"/>
      <c r="D78" s="6"/>
      <c r="E78" s="6"/>
      <c r="F78" s="12"/>
      <c r="G78" s="112" t="s">
        <v>26</v>
      </c>
      <c r="H78" s="6"/>
      <c r="I78" s="6"/>
      <c r="J78" s="12"/>
      <c r="K78" s="113">
        <f>SUM(K79:K84)</f>
        <v>0</v>
      </c>
      <c r="L78" s="114"/>
      <c r="M78" s="114"/>
      <c r="N78" s="114"/>
      <c r="O78" s="114"/>
    </row>
    <row r="79" ht="21.75" hidden="1" customHeight="1">
      <c r="A79" s="115" t="s">
        <v>79</v>
      </c>
      <c r="B79" s="116">
        <f t="shared" ref="B79:B84" si="33">ROW()-44+1</f>
        <v>36</v>
      </c>
      <c r="C79" s="117"/>
      <c r="D79" s="127"/>
      <c r="E79" s="119"/>
      <c r="F79" s="128"/>
      <c r="G79" s="121"/>
      <c r="H79" s="121">
        <f t="shared" ref="H79:H84" si="34">IFERROR(G79*D79,0)</f>
        <v>0</v>
      </c>
      <c r="I79" s="121"/>
      <c r="J79" s="121">
        <f t="shared" ref="J79:J84" si="35">IFERROR(I79*D79,0)</f>
        <v>0</v>
      </c>
      <c r="K79" s="122">
        <f t="shared" ref="K79:K84" si="36">H79+J79</f>
        <v>0</v>
      </c>
      <c r="L79" s="123"/>
      <c r="M79" s="123"/>
      <c r="N79" s="124"/>
      <c r="O79" s="125"/>
    </row>
    <row r="80" ht="21.75" hidden="1" customHeight="1">
      <c r="A80" s="115" t="s">
        <v>79</v>
      </c>
      <c r="B80" s="31">
        <f t="shared" si="33"/>
        <v>37</v>
      </c>
      <c r="C80" s="87"/>
      <c r="D80" s="88"/>
      <c r="E80" s="39"/>
      <c r="F80" s="35"/>
      <c r="G80" s="36"/>
      <c r="H80" s="36">
        <f t="shared" si="34"/>
        <v>0</v>
      </c>
      <c r="I80" s="36"/>
      <c r="J80" s="36">
        <f t="shared" si="35"/>
        <v>0</v>
      </c>
      <c r="K80" s="38">
        <f t="shared" si="36"/>
        <v>0</v>
      </c>
      <c r="L80" s="39"/>
      <c r="M80" s="39"/>
      <c r="N80" s="45"/>
      <c r="O80" s="41"/>
    </row>
    <row r="81" ht="21.75" hidden="1" customHeight="1">
      <c r="A81" s="115" t="s">
        <v>79</v>
      </c>
      <c r="B81" s="116">
        <f t="shared" si="33"/>
        <v>38</v>
      </c>
      <c r="C81" s="126"/>
      <c r="D81" s="127"/>
      <c r="E81" s="123"/>
      <c r="F81" s="128"/>
      <c r="G81" s="121"/>
      <c r="H81" s="121">
        <f t="shared" si="34"/>
        <v>0</v>
      </c>
      <c r="I81" s="121"/>
      <c r="J81" s="121">
        <f t="shared" si="35"/>
        <v>0</v>
      </c>
      <c r="K81" s="122">
        <f t="shared" si="36"/>
        <v>0</v>
      </c>
      <c r="L81" s="123"/>
      <c r="M81" s="123"/>
      <c r="N81" s="124"/>
      <c r="O81" s="125"/>
    </row>
    <row r="82" ht="21.75" hidden="1" customHeight="1">
      <c r="A82" s="115" t="s">
        <v>79</v>
      </c>
      <c r="B82" s="31">
        <f t="shared" si="33"/>
        <v>39</v>
      </c>
      <c r="C82" s="87"/>
      <c r="D82" s="88"/>
      <c r="E82" s="39"/>
      <c r="F82" s="35"/>
      <c r="G82" s="36"/>
      <c r="H82" s="36">
        <f t="shared" si="34"/>
        <v>0</v>
      </c>
      <c r="I82" s="36"/>
      <c r="J82" s="36">
        <f t="shared" si="35"/>
        <v>0</v>
      </c>
      <c r="K82" s="38">
        <f t="shared" si="36"/>
        <v>0</v>
      </c>
      <c r="L82" s="39"/>
      <c r="M82" s="39"/>
      <c r="N82" s="45"/>
      <c r="O82" s="41"/>
    </row>
    <row r="83" ht="21.75" hidden="1" customHeight="1">
      <c r="A83" s="115" t="s">
        <v>79</v>
      </c>
      <c r="B83" s="116">
        <f t="shared" si="33"/>
        <v>40</v>
      </c>
      <c r="C83" s="126"/>
      <c r="D83" s="127"/>
      <c r="E83" s="123"/>
      <c r="F83" s="128"/>
      <c r="G83" s="121"/>
      <c r="H83" s="121">
        <f t="shared" si="34"/>
        <v>0</v>
      </c>
      <c r="I83" s="121"/>
      <c r="J83" s="121">
        <f t="shared" si="35"/>
        <v>0</v>
      </c>
      <c r="K83" s="122">
        <f t="shared" si="36"/>
        <v>0</v>
      </c>
      <c r="L83" s="123"/>
      <c r="M83" s="123"/>
      <c r="N83" s="124"/>
      <c r="O83" s="125"/>
    </row>
    <row r="84" ht="21.75" hidden="1" customHeight="1">
      <c r="A84" s="115" t="s">
        <v>79</v>
      </c>
      <c r="B84" s="31">
        <f t="shared" si="33"/>
        <v>41</v>
      </c>
      <c r="C84" s="87"/>
      <c r="D84" s="88"/>
      <c r="E84" s="39"/>
      <c r="F84" s="35"/>
      <c r="G84" s="36"/>
      <c r="H84" s="36">
        <f t="shared" si="34"/>
        <v>0</v>
      </c>
      <c r="I84" s="36"/>
      <c r="J84" s="36">
        <f t="shared" si="35"/>
        <v>0</v>
      </c>
      <c r="K84" s="38">
        <f t="shared" si="36"/>
        <v>0</v>
      </c>
      <c r="L84" s="39"/>
      <c r="M84" s="39"/>
      <c r="N84" s="45"/>
      <c r="O84" s="41"/>
    </row>
    <row r="85" ht="21.75" hidden="1" customHeight="1">
      <c r="A85" s="47" t="s">
        <v>81</v>
      </c>
      <c r="B85" s="48"/>
      <c r="C85" s="48"/>
      <c r="D85" s="48"/>
      <c r="E85" s="48"/>
      <c r="F85" s="49"/>
      <c r="G85" s="50"/>
      <c r="H85" s="51">
        <f>SUM(H79:H84)</f>
        <v>0</v>
      </c>
      <c r="I85" s="50"/>
      <c r="J85" s="51">
        <f t="shared" ref="J85:K85" si="37">SUM(J79:J84)</f>
        <v>0</v>
      </c>
      <c r="K85" s="52">
        <f t="shared" si="37"/>
        <v>0</v>
      </c>
      <c r="L85" s="50"/>
      <c r="M85" s="50"/>
      <c r="N85" s="50"/>
      <c r="O85" s="50"/>
    </row>
    <row r="86" ht="14.25" hidden="1" customHeight="1"/>
    <row r="87" ht="24.0" hidden="1" customHeight="1">
      <c r="A87" s="129"/>
      <c r="B87" s="6"/>
      <c r="C87" s="6"/>
      <c r="D87" s="6"/>
      <c r="E87" s="6"/>
      <c r="F87" s="12"/>
      <c r="G87" s="130" t="s">
        <v>26</v>
      </c>
      <c r="H87" s="6"/>
      <c r="I87" s="6"/>
      <c r="J87" s="12"/>
      <c r="K87" s="131">
        <f>SUM(K88:K93)</f>
        <v>0</v>
      </c>
      <c r="L87" s="132"/>
      <c r="M87" s="132"/>
      <c r="N87" s="132"/>
      <c r="O87" s="132"/>
    </row>
    <row r="88" ht="21.75" hidden="1" customHeight="1">
      <c r="A88" s="133" t="s">
        <v>83</v>
      </c>
      <c r="B88" s="134">
        <f t="shared" ref="B88:B93" si="38">ROW()-53+1</f>
        <v>36</v>
      </c>
      <c r="C88" s="135"/>
      <c r="D88" s="136"/>
      <c r="E88" s="137"/>
      <c r="F88" s="138"/>
      <c r="G88" s="139"/>
      <c r="H88" s="139">
        <f t="shared" ref="H88:H93" si="39">IFERROR(G88*D88,0)</f>
        <v>0</v>
      </c>
      <c r="I88" s="139"/>
      <c r="J88" s="139">
        <f t="shared" ref="J88:J93" si="40">IFERROR(I88*D88,0)</f>
        <v>0</v>
      </c>
      <c r="K88" s="141">
        <f t="shared" ref="K88:K93" si="41">H88+J88</f>
        <v>0</v>
      </c>
      <c r="L88" s="142"/>
      <c r="M88" s="142"/>
      <c r="N88" s="147"/>
      <c r="O88" s="144"/>
    </row>
    <row r="89" ht="21.75" hidden="1" customHeight="1">
      <c r="A89" s="133" t="s">
        <v>83</v>
      </c>
      <c r="B89" s="31">
        <f t="shared" si="38"/>
        <v>37</v>
      </c>
      <c r="C89" s="32"/>
      <c r="D89" s="33"/>
      <c r="E89" s="34"/>
      <c r="F89" s="35"/>
      <c r="G89" s="36"/>
      <c r="H89" s="36">
        <f t="shared" si="39"/>
        <v>0</v>
      </c>
      <c r="I89" s="36"/>
      <c r="J89" s="36">
        <f t="shared" si="40"/>
        <v>0</v>
      </c>
      <c r="K89" s="38">
        <f t="shared" si="41"/>
        <v>0</v>
      </c>
      <c r="L89" s="39"/>
      <c r="M89" s="39"/>
      <c r="N89" s="45"/>
      <c r="O89" s="41"/>
    </row>
    <row r="90" ht="21.75" hidden="1" customHeight="1">
      <c r="A90" s="133" t="s">
        <v>83</v>
      </c>
      <c r="B90" s="134">
        <f t="shared" si="38"/>
        <v>38</v>
      </c>
      <c r="C90" s="135"/>
      <c r="D90" s="136"/>
      <c r="E90" s="137"/>
      <c r="F90" s="138"/>
      <c r="G90" s="139"/>
      <c r="H90" s="139">
        <f t="shared" si="39"/>
        <v>0</v>
      </c>
      <c r="I90" s="139"/>
      <c r="J90" s="139">
        <f t="shared" si="40"/>
        <v>0</v>
      </c>
      <c r="K90" s="141">
        <f t="shared" si="41"/>
        <v>0</v>
      </c>
      <c r="L90" s="142"/>
      <c r="M90" s="142"/>
      <c r="N90" s="147"/>
      <c r="O90" s="144"/>
    </row>
    <row r="91" ht="21.75" hidden="1" customHeight="1">
      <c r="A91" s="133" t="s">
        <v>83</v>
      </c>
      <c r="B91" s="31">
        <f t="shared" si="38"/>
        <v>39</v>
      </c>
      <c r="C91" s="32"/>
      <c r="D91" s="88"/>
      <c r="E91" s="34"/>
      <c r="F91" s="35"/>
      <c r="G91" s="36"/>
      <c r="H91" s="36">
        <f t="shared" si="39"/>
        <v>0</v>
      </c>
      <c r="I91" s="36"/>
      <c r="J91" s="36">
        <f t="shared" si="40"/>
        <v>0</v>
      </c>
      <c r="K91" s="38">
        <f t="shared" si="41"/>
        <v>0</v>
      </c>
      <c r="L91" s="39"/>
      <c r="M91" s="39"/>
      <c r="N91" s="45"/>
      <c r="O91" s="41"/>
    </row>
    <row r="92" ht="21.75" hidden="1" customHeight="1">
      <c r="A92" s="133" t="s">
        <v>83</v>
      </c>
      <c r="B92" s="134">
        <f t="shared" si="38"/>
        <v>40</v>
      </c>
      <c r="C92" s="240"/>
      <c r="D92" s="241"/>
      <c r="E92" s="142"/>
      <c r="F92" s="138"/>
      <c r="G92" s="139"/>
      <c r="H92" s="139">
        <f t="shared" si="39"/>
        <v>0</v>
      </c>
      <c r="I92" s="139"/>
      <c r="J92" s="139">
        <f t="shared" si="40"/>
        <v>0</v>
      </c>
      <c r="K92" s="141">
        <f t="shared" si="41"/>
        <v>0</v>
      </c>
      <c r="L92" s="142"/>
      <c r="M92" s="142"/>
      <c r="N92" s="147"/>
      <c r="O92" s="144"/>
    </row>
    <row r="93" ht="21.75" hidden="1" customHeight="1">
      <c r="A93" s="133" t="s">
        <v>83</v>
      </c>
      <c r="B93" s="31">
        <f t="shared" si="38"/>
        <v>41</v>
      </c>
      <c r="C93" s="87"/>
      <c r="D93" s="88"/>
      <c r="E93" s="39"/>
      <c r="F93" s="35"/>
      <c r="G93" s="36"/>
      <c r="H93" s="36">
        <f t="shared" si="39"/>
        <v>0</v>
      </c>
      <c r="I93" s="36"/>
      <c r="J93" s="36">
        <f t="shared" si="40"/>
        <v>0</v>
      </c>
      <c r="K93" s="38">
        <f t="shared" si="41"/>
        <v>0</v>
      </c>
      <c r="L93" s="39"/>
      <c r="M93" s="39"/>
      <c r="N93" s="45"/>
      <c r="O93" s="41"/>
    </row>
    <row r="94" ht="21.75" hidden="1" customHeight="1">
      <c r="A94" s="47" t="s">
        <v>97</v>
      </c>
      <c r="B94" s="48"/>
      <c r="C94" s="48"/>
      <c r="D94" s="48"/>
      <c r="E94" s="48"/>
      <c r="F94" s="49"/>
      <c r="G94" s="50"/>
      <c r="H94" s="51">
        <f>SUM(H88:H93)</f>
        <v>0</v>
      </c>
      <c r="I94" s="50"/>
      <c r="J94" s="51">
        <f t="shared" ref="J94:K94" si="42">SUM(J88:J93)</f>
        <v>0</v>
      </c>
      <c r="K94" s="52">
        <f t="shared" si="42"/>
        <v>0</v>
      </c>
      <c r="L94" s="50"/>
      <c r="M94" s="50"/>
      <c r="N94" s="50"/>
      <c r="O94" s="50"/>
    </row>
    <row r="95" ht="14.25" hidden="1" customHeight="1"/>
    <row r="96" ht="24.0" hidden="1" customHeight="1">
      <c r="A96" s="149"/>
      <c r="B96" s="6"/>
      <c r="C96" s="6"/>
      <c r="D96" s="6"/>
      <c r="E96" s="6"/>
      <c r="F96" s="12"/>
      <c r="G96" s="150" t="s">
        <v>26</v>
      </c>
      <c r="H96" s="6"/>
      <c r="I96" s="6"/>
      <c r="J96" s="12"/>
      <c r="K96" s="151">
        <f>SUM(K97:K102)</f>
        <v>0</v>
      </c>
      <c r="L96" s="152"/>
      <c r="M96" s="152"/>
      <c r="N96" s="152"/>
      <c r="O96" s="152"/>
    </row>
    <row r="97" ht="21.75" hidden="1" customHeight="1">
      <c r="A97" s="153" t="s">
        <v>99</v>
      </c>
      <c r="B97" s="154">
        <f t="shared" ref="B97:B102" si="43">ROW()-62+1</f>
        <v>36</v>
      </c>
      <c r="C97" s="155"/>
      <c r="D97" s="156"/>
      <c r="E97" s="157"/>
      <c r="F97" s="167"/>
      <c r="G97" s="160"/>
      <c r="H97" s="160">
        <f t="shared" ref="H97:H102" si="44">IFERROR(G97*D97,0)</f>
        <v>0</v>
      </c>
      <c r="I97" s="160"/>
      <c r="J97" s="160">
        <f t="shared" ref="J97:J102" si="45">IFERROR(I97*D97,0)</f>
        <v>0</v>
      </c>
      <c r="K97" s="161">
        <f t="shared" ref="K97:K102" si="46">H97+J97</f>
        <v>0</v>
      </c>
      <c r="L97" s="162"/>
      <c r="M97" s="162"/>
      <c r="N97" s="163"/>
      <c r="O97" s="164"/>
    </row>
    <row r="98" ht="21.75" hidden="1" customHeight="1">
      <c r="A98" s="153" t="s">
        <v>99</v>
      </c>
      <c r="B98" s="31">
        <f t="shared" si="43"/>
        <v>37</v>
      </c>
      <c r="C98" s="87"/>
      <c r="D98" s="88"/>
      <c r="E98" s="39"/>
      <c r="F98" s="35"/>
      <c r="G98" s="36"/>
      <c r="H98" s="36">
        <f t="shared" si="44"/>
        <v>0</v>
      </c>
      <c r="I98" s="36"/>
      <c r="J98" s="36">
        <f t="shared" si="45"/>
        <v>0</v>
      </c>
      <c r="K98" s="38">
        <f t="shared" si="46"/>
        <v>0</v>
      </c>
      <c r="L98" s="39"/>
      <c r="M98" s="39"/>
      <c r="N98" s="45"/>
      <c r="O98" s="41"/>
    </row>
    <row r="99" ht="21.75" hidden="1" customHeight="1">
      <c r="A99" s="153" t="s">
        <v>99</v>
      </c>
      <c r="B99" s="154">
        <f t="shared" si="43"/>
        <v>38</v>
      </c>
      <c r="C99" s="165"/>
      <c r="D99" s="166"/>
      <c r="E99" s="162"/>
      <c r="F99" s="167"/>
      <c r="G99" s="160"/>
      <c r="H99" s="160">
        <f t="shared" si="44"/>
        <v>0</v>
      </c>
      <c r="I99" s="160"/>
      <c r="J99" s="160">
        <f t="shared" si="45"/>
        <v>0</v>
      </c>
      <c r="K99" s="161">
        <f t="shared" si="46"/>
        <v>0</v>
      </c>
      <c r="L99" s="162"/>
      <c r="M99" s="162"/>
      <c r="N99" s="163"/>
      <c r="O99" s="164"/>
    </row>
    <row r="100" ht="21.75" hidden="1" customHeight="1">
      <c r="A100" s="153" t="s">
        <v>99</v>
      </c>
      <c r="B100" s="31">
        <f t="shared" si="43"/>
        <v>39</v>
      </c>
      <c r="C100" s="87"/>
      <c r="D100" s="88"/>
      <c r="E100" s="39"/>
      <c r="F100" s="35"/>
      <c r="G100" s="36"/>
      <c r="H100" s="36">
        <f t="shared" si="44"/>
        <v>0</v>
      </c>
      <c r="I100" s="36"/>
      <c r="J100" s="36">
        <f t="shared" si="45"/>
        <v>0</v>
      </c>
      <c r="K100" s="38">
        <f t="shared" si="46"/>
        <v>0</v>
      </c>
      <c r="L100" s="39"/>
      <c r="M100" s="39"/>
      <c r="N100" s="45"/>
      <c r="O100" s="41"/>
    </row>
    <row r="101" ht="21.75" hidden="1" customHeight="1">
      <c r="A101" s="153" t="s">
        <v>99</v>
      </c>
      <c r="B101" s="154">
        <f t="shared" si="43"/>
        <v>40</v>
      </c>
      <c r="C101" s="165"/>
      <c r="D101" s="166"/>
      <c r="E101" s="162"/>
      <c r="F101" s="167"/>
      <c r="G101" s="160"/>
      <c r="H101" s="160">
        <f t="shared" si="44"/>
        <v>0</v>
      </c>
      <c r="I101" s="160"/>
      <c r="J101" s="160">
        <f t="shared" si="45"/>
        <v>0</v>
      </c>
      <c r="K101" s="161">
        <f t="shared" si="46"/>
        <v>0</v>
      </c>
      <c r="L101" s="162"/>
      <c r="M101" s="162"/>
      <c r="N101" s="163"/>
      <c r="O101" s="164"/>
    </row>
    <row r="102" ht="21.75" hidden="1" customHeight="1">
      <c r="A102" s="153" t="s">
        <v>99</v>
      </c>
      <c r="B102" s="31">
        <f t="shared" si="43"/>
        <v>41</v>
      </c>
      <c r="C102" s="87"/>
      <c r="D102" s="88"/>
      <c r="E102" s="39"/>
      <c r="F102" s="35"/>
      <c r="G102" s="36"/>
      <c r="H102" s="36">
        <f t="shared" si="44"/>
        <v>0</v>
      </c>
      <c r="I102" s="36"/>
      <c r="J102" s="36">
        <f t="shared" si="45"/>
        <v>0</v>
      </c>
      <c r="K102" s="38">
        <f t="shared" si="46"/>
        <v>0</v>
      </c>
      <c r="L102" s="39"/>
      <c r="M102" s="39"/>
      <c r="N102" s="45"/>
      <c r="O102" s="41"/>
    </row>
    <row r="103" ht="21.75" hidden="1" customHeight="1">
      <c r="A103" s="47" t="s">
        <v>102</v>
      </c>
      <c r="B103" s="48"/>
      <c r="C103" s="48"/>
      <c r="D103" s="48"/>
      <c r="E103" s="48"/>
      <c r="F103" s="49"/>
      <c r="G103" s="50"/>
      <c r="H103" s="51">
        <f>SUM(H97:H102)</f>
        <v>0</v>
      </c>
      <c r="I103" s="50"/>
      <c r="J103" s="51">
        <f t="shared" ref="J103:K103" si="47">SUM(J97:J102)</f>
        <v>0</v>
      </c>
      <c r="K103" s="52">
        <f t="shared" si="47"/>
        <v>0</v>
      </c>
      <c r="L103" s="50"/>
      <c r="M103" s="50"/>
      <c r="N103" s="50"/>
      <c r="O103" s="50"/>
    </row>
    <row r="104" ht="14.25" hidden="1" customHeight="1"/>
    <row r="105" ht="24.0" hidden="1" customHeight="1">
      <c r="A105" s="168"/>
      <c r="B105" s="6"/>
      <c r="C105" s="6"/>
      <c r="D105" s="6"/>
      <c r="E105" s="6"/>
      <c r="F105" s="12"/>
      <c r="G105" s="169" t="s">
        <v>26</v>
      </c>
      <c r="H105" s="6"/>
      <c r="I105" s="6"/>
      <c r="J105" s="12"/>
      <c r="K105" s="170">
        <f>SUM(K106:K111)</f>
        <v>0</v>
      </c>
      <c r="L105" s="171"/>
      <c r="M105" s="171"/>
      <c r="N105" s="171"/>
      <c r="O105" s="171"/>
    </row>
    <row r="106" ht="21.75" hidden="1" customHeight="1">
      <c r="A106" s="172"/>
      <c r="B106" s="173"/>
      <c r="C106" s="174"/>
      <c r="D106" s="175"/>
      <c r="E106" s="176"/>
      <c r="F106" s="186"/>
      <c r="G106" s="179"/>
      <c r="H106" s="179">
        <f t="shared" ref="H106:H111" si="48">IFERROR(G106*D106,0)</f>
        <v>0</v>
      </c>
      <c r="I106" s="179"/>
      <c r="J106" s="179">
        <f t="shared" ref="J106:J111" si="49">IFERROR(I106*D106,0)</f>
        <v>0</v>
      </c>
      <c r="K106" s="180">
        <f t="shared" ref="K106:K111" si="50">H106+J106</f>
        <v>0</v>
      </c>
      <c r="L106" s="181"/>
      <c r="M106" s="181"/>
      <c r="N106" s="182"/>
      <c r="O106" s="183"/>
    </row>
    <row r="107" ht="21.75" hidden="1" customHeight="1">
      <c r="A107" s="172" t="s">
        <v>104</v>
      </c>
      <c r="B107" s="31">
        <f t="shared" ref="B107:B111" si="51">ROW()-71+1</f>
        <v>37</v>
      </c>
      <c r="C107" s="87"/>
      <c r="D107" s="88"/>
      <c r="E107" s="39"/>
      <c r="F107" s="35"/>
      <c r="G107" s="36"/>
      <c r="H107" s="36">
        <f t="shared" si="48"/>
        <v>0</v>
      </c>
      <c r="I107" s="36"/>
      <c r="J107" s="36">
        <f t="shared" si="49"/>
        <v>0</v>
      </c>
      <c r="K107" s="38">
        <f t="shared" si="50"/>
        <v>0</v>
      </c>
      <c r="L107" s="39"/>
      <c r="M107" s="39"/>
      <c r="N107" s="45"/>
      <c r="O107" s="41"/>
    </row>
    <row r="108" ht="21.75" hidden="1" customHeight="1">
      <c r="A108" s="172" t="s">
        <v>104</v>
      </c>
      <c r="B108" s="173">
        <f t="shared" si="51"/>
        <v>38</v>
      </c>
      <c r="C108" s="184"/>
      <c r="D108" s="185"/>
      <c r="E108" s="181"/>
      <c r="F108" s="186"/>
      <c r="G108" s="179"/>
      <c r="H108" s="179">
        <f t="shared" si="48"/>
        <v>0</v>
      </c>
      <c r="I108" s="179"/>
      <c r="J108" s="179">
        <f t="shared" si="49"/>
        <v>0</v>
      </c>
      <c r="K108" s="180">
        <f t="shared" si="50"/>
        <v>0</v>
      </c>
      <c r="L108" s="181"/>
      <c r="M108" s="181"/>
      <c r="N108" s="182"/>
      <c r="O108" s="183"/>
    </row>
    <row r="109" ht="21.75" hidden="1" customHeight="1">
      <c r="A109" s="172" t="s">
        <v>104</v>
      </c>
      <c r="B109" s="31">
        <f t="shared" si="51"/>
        <v>39</v>
      </c>
      <c r="C109" s="87"/>
      <c r="D109" s="88"/>
      <c r="E109" s="39"/>
      <c r="F109" s="35"/>
      <c r="G109" s="36"/>
      <c r="H109" s="36">
        <f t="shared" si="48"/>
        <v>0</v>
      </c>
      <c r="I109" s="36"/>
      <c r="J109" s="36">
        <f t="shared" si="49"/>
        <v>0</v>
      </c>
      <c r="K109" s="38">
        <f t="shared" si="50"/>
        <v>0</v>
      </c>
      <c r="L109" s="39"/>
      <c r="M109" s="39"/>
      <c r="N109" s="45"/>
      <c r="O109" s="41"/>
    </row>
    <row r="110" ht="21.75" hidden="1" customHeight="1">
      <c r="A110" s="172" t="s">
        <v>104</v>
      </c>
      <c r="B110" s="173">
        <f t="shared" si="51"/>
        <v>40</v>
      </c>
      <c r="C110" s="184"/>
      <c r="D110" s="185"/>
      <c r="E110" s="181"/>
      <c r="F110" s="186"/>
      <c r="G110" s="179"/>
      <c r="H110" s="179">
        <f t="shared" si="48"/>
        <v>0</v>
      </c>
      <c r="I110" s="179"/>
      <c r="J110" s="179">
        <f t="shared" si="49"/>
        <v>0</v>
      </c>
      <c r="K110" s="180">
        <f t="shared" si="50"/>
        <v>0</v>
      </c>
      <c r="L110" s="181"/>
      <c r="M110" s="181"/>
      <c r="N110" s="182"/>
      <c r="O110" s="183"/>
    </row>
    <row r="111" ht="21.75" hidden="1" customHeight="1">
      <c r="A111" s="172" t="s">
        <v>104</v>
      </c>
      <c r="B111" s="31">
        <f t="shared" si="51"/>
        <v>41</v>
      </c>
      <c r="C111" s="87"/>
      <c r="D111" s="88"/>
      <c r="E111" s="39"/>
      <c r="F111" s="35"/>
      <c r="G111" s="36"/>
      <c r="H111" s="36">
        <f t="shared" si="48"/>
        <v>0</v>
      </c>
      <c r="I111" s="36"/>
      <c r="J111" s="36">
        <f t="shared" si="49"/>
        <v>0</v>
      </c>
      <c r="K111" s="38">
        <f t="shared" si="50"/>
        <v>0</v>
      </c>
      <c r="L111" s="39"/>
      <c r="M111" s="39"/>
      <c r="N111" s="45"/>
      <c r="O111" s="41"/>
    </row>
    <row r="112" ht="21.75" hidden="1" customHeight="1">
      <c r="A112" s="47" t="s">
        <v>107</v>
      </c>
      <c r="B112" s="48"/>
      <c r="C112" s="48"/>
      <c r="D112" s="48"/>
      <c r="E112" s="48"/>
      <c r="F112" s="49"/>
      <c r="G112" s="50"/>
      <c r="H112" s="51">
        <f>SUM(H106:H111)</f>
        <v>0</v>
      </c>
      <c r="I112" s="50"/>
      <c r="J112" s="51">
        <f t="shared" ref="J112:K112" si="52">SUM(J106:J111)</f>
        <v>0</v>
      </c>
      <c r="K112" s="52">
        <f t="shared" si="52"/>
        <v>0</v>
      </c>
      <c r="L112" s="50"/>
      <c r="M112" s="50"/>
      <c r="N112" s="50"/>
      <c r="O112" s="50"/>
    </row>
    <row r="113" ht="14.25" hidden="1" customHeight="1"/>
    <row r="114" ht="24.0" hidden="1" customHeight="1">
      <c r="A114" s="187" t="s">
        <v>108</v>
      </c>
      <c r="B114" s="6"/>
      <c r="C114" s="6"/>
      <c r="D114" s="6"/>
      <c r="E114" s="6"/>
      <c r="F114" s="12"/>
      <c r="G114" s="188" t="s">
        <v>26</v>
      </c>
      <c r="H114" s="6"/>
      <c r="I114" s="6"/>
      <c r="J114" s="12"/>
      <c r="K114" s="189">
        <f>SUM(K115:K120)</f>
        <v>0</v>
      </c>
      <c r="L114" s="190"/>
      <c r="M114" s="190"/>
      <c r="N114" s="190"/>
      <c r="O114" s="190"/>
    </row>
    <row r="115" ht="21.75" hidden="1" customHeight="1">
      <c r="A115" s="191" t="s">
        <v>109</v>
      </c>
      <c r="B115" s="192">
        <f t="shared" ref="B115:B120" si="53">ROW()-80+1</f>
        <v>36</v>
      </c>
      <c r="C115" s="193"/>
      <c r="D115" s="194"/>
      <c r="E115" s="195"/>
      <c r="F115" s="196"/>
      <c r="G115" s="197"/>
      <c r="H115" s="197">
        <f t="shared" ref="H115:H120" si="54">IFERROR(G115*D115,0)</f>
        <v>0</v>
      </c>
      <c r="I115" s="197"/>
      <c r="J115" s="197">
        <f t="shared" ref="J115:J120" si="55">IFERROR(I115*D115,0)</f>
        <v>0</v>
      </c>
      <c r="K115" s="198">
        <f t="shared" ref="K115:K120" si="56">H115+J115</f>
        <v>0</v>
      </c>
      <c r="L115" s="195"/>
      <c r="M115" s="195"/>
      <c r="N115" s="199"/>
      <c r="O115" s="200"/>
    </row>
    <row r="116" ht="21.75" hidden="1" customHeight="1">
      <c r="A116" s="191" t="s">
        <v>109</v>
      </c>
      <c r="B116" s="31">
        <f t="shared" si="53"/>
        <v>37</v>
      </c>
      <c r="C116" s="87"/>
      <c r="D116" s="88"/>
      <c r="E116" s="39"/>
      <c r="F116" s="35"/>
      <c r="G116" s="36"/>
      <c r="H116" s="36">
        <f t="shared" si="54"/>
        <v>0</v>
      </c>
      <c r="I116" s="36"/>
      <c r="J116" s="36">
        <f t="shared" si="55"/>
        <v>0</v>
      </c>
      <c r="K116" s="38">
        <f t="shared" si="56"/>
        <v>0</v>
      </c>
      <c r="L116" s="39"/>
      <c r="M116" s="39"/>
      <c r="N116" s="45"/>
      <c r="O116" s="41"/>
    </row>
    <row r="117" ht="21.75" hidden="1" customHeight="1">
      <c r="A117" s="191" t="s">
        <v>109</v>
      </c>
      <c r="B117" s="192">
        <f t="shared" si="53"/>
        <v>38</v>
      </c>
      <c r="C117" s="193"/>
      <c r="D117" s="194"/>
      <c r="E117" s="195"/>
      <c r="F117" s="196"/>
      <c r="G117" s="197"/>
      <c r="H117" s="197">
        <f t="shared" si="54"/>
        <v>0</v>
      </c>
      <c r="I117" s="197"/>
      <c r="J117" s="197">
        <f t="shared" si="55"/>
        <v>0</v>
      </c>
      <c r="K117" s="198">
        <f t="shared" si="56"/>
        <v>0</v>
      </c>
      <c r="L117" s="195"/>
      <c r="M117" s="195"/>
      <c r="N117" s="199"/>
      <c r="O117" s="200"/>
    </row>
    <row r="118" ht="21.75" hidden="1" customHeight="1">
      <c r="A118" s="191" t="s">
        <v>109</v>
      </c>
      <c r="B118" s="31">
        <f t="shared" si="53"/>
        <v>39</v>
      </c>
      <c r="C118" s="87"/>
      <c r="D118" s="88"/>
      <c r="E118" s="39"/>
      <c r="F118" s="35"/>
      <c r="G118" s="36"/>
      <c r="H118" s="36">
        <f t="shared" si="54"/>
        <v>0</v>
      </c>
      <c r="I118" s="36"/>
      <c r="J118" s="36">
        <f t="shared" si="55"/>
        <v>0</v>
      </c>
      <c r="K118" s="38">
        <f t="shared" si="56"/>
        <v>0</v>
      </c>
      <c r="L118" s="39"/>
      <c r="M118" s="39"/>
      <c r="N118" s="45"/>
      <c r="O118" s="41"/>
    </row>
    <row r="119" ht="21.75" hidden="1" customHeight="1">
      <c r="A119" s="191" t="s">
        <v>109</v>
      </c>
      <c r="B119" s="192">
        <f t="shared" si="53"/>
        <v>40</v>
      </c>
      <c r="C119" s="193"/>
      <c r="D119" s="194"/>
      <c r="E119" s="195"/>
      <c r="F119" s="196"/>
      <c r="G119" s="197"/>
      <c r="H119" s="197">
        <f t="shared" si="54"/>
        <v>0</v>
      </c>
      <c r="I119" s="197"/>
      <c r="J119" s="197">
        <f t="shared" si="55"/>
        <v>0</v>
      </c>
      <c r="K119" s="198">
        <f t="shared" si="56"/>
        <v>0</v>
      </c>
      <c r="L119" s="195"/>
      <c r="M119" s="195"/>
      <c r="N119" s="199"/>
      <c r="O119" s="200"/>
    </row>
    <row r="120" ht="21.75" hidden="1" customHeight="1">
      <c r="A120" s="191" t="s">
        <v>109</v>
      </c>
      <c r="B120" s="31">
        <f t="shared" si="53"/>
        <v>41</v>
      </c>
      <c r="C120" s="87"/>
      <c r="D120" s="88"/>
      <c r="E120" s="39"/>
      <c r="F120" s="35"/>
      <c r="G120" s="36"/>
      <c r="H120" s="36">
        <f t="shared" si="54"/>
        <v>0</v>
      </c>
      <c r="I120" s="36"/>
      <c r="J120" s="36">
        <f t="shared" si="55"/>
        <v>0</v>
      </c>
      <c r="K120" s="38">
        <f t="shared" si="56"/>
        <v>0</v>
      </c>
      <c r="L120" s="39"/>
      <c r="M120" s="39"/>
      <c r="N120" s="45"/>
      <c r="O120" s="41"/>
    </row>
    <row r="121" ht="21.75" hidden="1" customHeight="1">
      <c r="A121" s="47" t="s">
        <v>110</v>
      </c>
      <c r="B121" s="48"/>
      <c r="C121" s="48"/>
      <c r="D121" s="48"/>
      <c r="E121" s="48"/>
      <c r="F121" s="49"/>
      <c r="G121" s="50"/>
      <c r="H121" s="51">
        <f>SUM(H115:H120)</f>
        <v>0</v>
      </c>
      <c r="I121" s="50"/>
      <c r="J121" s="51">
        <f t="shared" ref="J121:K121" si="57">SUM(J115:J120)</f>
        <v>0</v>
      </c>
      <c r="K121" s="52">
        <f t="shared" si="57"/>
        <v>0</v>
      </c>
      <c r="L121" s="50"/>
      <c r="M121" s="50"/>
      <c r="N121" s="50"/>
      <c r="O121" s="50"/>
    </row>
    <row r="122" ht="14.25" hidden="1" customHeight="1"/>
    <row r="123" ht="24.0" hidden="1" customHeight="1">
      <c r="A123" s="201" t="s">
        <v>111</v>
      </c>
      <c r="B123" s="6"/>
      <c r="C123" s="6"/>
      <c r="D123" s="6"/>
      <c r="E123" s="6"/>
      <c r="F123" s="12"/>
      <c r="G123" s="202" t="s">
        <v>26</v>
      </c>
      <c r="H123" s="6"/>
      <c r="I123" s="6"/>
      <c r="J123" s="12"/>
      <c r="K123" s="203">
        <f>SUM(K124:K129)</f>
        <v>0</v>
      </c>
      <c r="L123" s="204"/>
      <c r="M123" s="204"/>
      <c r="N123" s="204"/>
      <c r="O123" s="204"/>
    </row>
    <row r="124" ht="21.75" hidden="1" customHeight="1">
      <c r="A124" s="205" t="s">
        <v>112</v>
      </c>
      <c r="B124" s="206">
        <f t="shared" ref="B124:B129" si="58">ROW()-89+1</f>
        <v>36</v>
      </c>
      <c r="C124" s="207"/>
      <c r="D124" s="208"/>
      <c r="E124" s="209"/>
      <c r="F124" s="210"/>
      <c r="G124" s="211"/>
      <c r="H124" s="211">
        <f t="shared" ref="H124:H129" si="59">IFERROR(G124*D124,0)</f>
        <v>0</v>
      </c>
      <c r="I124" s="211"/>
      <c r="J124" s="211">
        <f t="shared" ref="J124:J129" si="60">IFERROR(I124*D124,0)</f>
        <v>0</v>
      </c>
      <c r="K124" s="212">
        <f t="shared" ref="K124:K129" si="61">H124+J124</f>
        <v>0</v>
      </c>
      <c r="L124" s="209"/>
      <c r="M124" s="209"/>
      <c r="N124" s="213"/>
      <c r="O124" s="214"/>
    </row>
    <row r="125" ht="21.75" hidden="1" customHeight="1">
      <c r="A125" s="205" t="s">
        <v>112</v>
      </c>
      <c r="B125" s="31">
        <f t="shared" si="58"/>
        <v>37</v>
      </c>
      <c r="C125" s="87"/>
      <c r="D125" s="88"/>
      <c r="E125" s="39"/>
      <c r="F125" s="35"/>
      <c r="G125" s="36"/>
      <c r="H125" s="36">
        <f t="shared" si="59"/>
        <v>0</v>
      </c>
      <c r="I125" s="36"/>
      <c r="J125" s="36">
        <f t="shared" si="60"/>
        <v>0</v>
      </c>
      <c r="K125" s="38">
        <f t="shared" si="61"/>
        <v>0</v>
      </c>
      <c r="L125" s="39"/>
      <c r="M125" s="39"/>
      <c r="N125" s="45"/>
      <c r="O125" s="41"/>
    </row>
    <row r="126" ht="21.75" hidden="1" customHeight="1">
      <c r="A126" s="205" t="s">
        <v>112</v>
      </c>
      <c r="B126" s="206">
        <f t="shared" si="58"/>
        <v>38</v>
      </c>
      <c r="C126" s="207"/>
      <c r="D126" s="208"/>
      <c r="E126" s="209"/>
      <c r="F126" s="210"/>
      <c r="G126" s="211"/>
      <c r="H126" s="211">
        <f t="shared" si="59"/>
        <v>0</v>
      </c>
      <c r="I126" s="211"/>
      <c r="J126" s="211">
        <f t="shared" si="60"/>
        <v>0</v>
      </c>
      <c r="K126" s="212">
        <f t="shared" si="61"/>
        <v>0</v>
      </c>
      <c r="L126" s="209"/>
      <c r="M126" s="209"/>
      <c r="N126" s="213"/>
      <c r="O126" s="214"/>
    </row>
    <row r="127" ht="21.75" hidden="1" customHeight="1">
      <c r="A127" s="205" t="s">
        <v>112</v>
      </c>
      <c r="B127" s="31">
        <f t="shared" si="58"/>
        <v>39</v>
      </c>
      <c r="C127" s="87"/>
      <c r="D127" s="88"/>
      <c r="E127" s="39"/>
      <c r="F127" s="35"/>
      <c r="G127" s="36"/>
      <c r="H127" s="36">
        <f t="shared" si="59"/>
        <v>0</v>
      </c>
      <c r="I127" s="36"/>
      <c r="J127" s="36">
        <f t="shared" si="60"/>
        <v>0</v>
      </c>
      <c r="K127" s="38">
        <f t="shared" si="61"/>
        <v>0</v>
      </c>
      <c r="L127" s="39"/>
      <c r="M127" s="39"/>
      <c r="N127" s="45"/>
      <c r="O127" s="41"/>
    </row>
    <row r="128" ht="21.75" hidden="1" customHeight="1">
      <c r="A128" s="205" t="s">
        <v>112</v>
      </c>
      <c r="B128" s="206">
        <f t="shared" si="58"/>
        <v>40</v>
      </c>
      <c r="C128" s="207"/>
      <c r="D128" s="208"/>
      <c r="E128" s="209"/>
      <c r="F128" s="210"/>
      <c r="G128" s="211"/>
      <c r="H128" s="211">
        <f t="shared" si="59"/>
        <v>0</v>
      </c>
      <c r="I128" s="211"/>
      <c r="J128" s="211">
        <f t="shared" si="60"/>
        <v>0</v>
      </c>
      <c r="K128" s="212">
        <f t="shared" si="61"/>
        <v>0</v>
      </c>
      <c r="L128" s="209"/>
      <c r="M128" s="209"/>
      <c r="N128" s="213"/>
      <c r="O128" s="214"/>
    </row>
    <row r="129" ht="21.75" hidden="1" customHeight="1">
      <c r="A129" s="205" t="s">
        <v>112</v>
      </c>
      <c r="B129" s="31">
        <f t="shared" si="58"/>
        <v>41</v>
      </c>
      <c r="C129" s="87"/>
      <c r="D129" s="88"/>
      <c r="E129" s="39"/>
      <c r="F129" s="35"/>
      <c r="G129" s="36"/>
      <c r="H129" s="36">
        <f t="shared" si="59"/>
        <v>0</v>
      </c>
      <c r="I129" s="36"/>
      <c r="J129" s="36">
        <f t="shared" si="60"/>
        <v>0</v>
      </c>
      <c r="K129" s="38">
        <f t="shared" si="61"/>
        <v>0</v>
      </c>
      <c r="L129" s="39"/>
      <c r="M129" s="39"/>
      <c r="N129" s="45"/>
      <c r="O129" s="41"/>
    </row>
    <row r="130" ht="21.75" hidden="1" customHeight="1">
      <c r="A130" s="47" t="s">
        <v>113</v>
      </c>
      <c r="B130" s="48"/>
      <c r="C130" s="48"/>
      <c r="D130" s="48"/>
      <c r="E130" s="48"/>
      <c r="F130" s="49"/>
      <c r="G130" s="50"/>
      <c r="H130" s="51">
        <f>SUM(H124:H129)</f>
        <v>0</v>
      </c>
      <c r="I130" s="50"/>
      <c r="J130" s="51">
        <f t="shared" ref="J130:K130" si="62">SUM(J124:J129)</f>
        <v>0</v>
      </c>
      <c r="K130" s="52">
        <f t="shared" si="62"/>
        <v>0</v>
      </c>
      <c r="L130" s="50"/>
      <c r="M130" s="50"/>
      <c r="N130" s="50"/>
      <c r="O130" s="50"/>
    </row>
    <row r="131" ht="14.25" customHeight="1"/>
    <row r="132" ht="24.0" customHeight="1">
      <c r="A132" s="215" t="s">
        <v>114</v>
      </c>
      <c r="B132" s="6"/>
      <c r="C132" s="6"/>
      <c r="D132" s="6"/>
      <c r="E132" s="6"/>
      <c r="F132" s="12"/>
      <c r="G132" s="216" t="s">
        <v>26</v>
      </c>
      <c r="H132" s="6"/>
      <c r="I132" s="6"/>
      <c r="J132" s="12"/>
      <c r="K132" s="217">
        <f>SUM(K133:K136)</f>
        <v>4000</v>
      </c>
      <c r="L132" s="218"/>
      <c r="M132" s="218"/>
      <c r="N132" s="218"/>
      <c r="O132" s="218"/>
    </row>
    <row r="133" ht="21.75" customHeight="1">
      <c r="A133" s="219" t="s">
        <v>115</v>
      </c>
      <c r="B133" s="220">
        <f t="shared" ref="B133:B136" si="63">ROW()-98+1</f>
        <v>36</v>
      </c>
      <c r="C133" s="221" t="s">
        <v>116</v>
      </c>
      <c r="D133" s="222">
        <v>1.0</v>
      </c>
      <c r="E133" s="223" t="s">
        <v>35</v>
      </c>
      <c r="F133" s="224"/>
      <c r="G133" s="225">
        <v>4000.0</v>
      </c>
      <c r="H133" s="226">
        <f t="shared" ref="H133:H136" si="64">IFERROR(G133*D133,0)</f>
        <v>4000</v>
      </c>
      <c r="I133" s="226"/>
      <c r="J133" s="226">
        <f t="shared" ref="J133:J136" si="65">IFERROR(I133*D133,0)</f>
        <v>0</v>
      </c>
      <c r="K133" s="227">
        <f t="shared" ref="K133:K136" si="66">H133+J133</f>
        <v>4000</v>
      </c>
      <c r="L133" s="228"/>
      <c r="M133" s="228"/>
      <c r="N133" s="229"/>
      <c r="O133" s="230"/>
    </row>
    <row r="134" ht="21.75" customHeight="1">
      <c r="A134" s="219" t="s">
        <v>115</v>
      </c>
      <c r="B134" s="31">
        <f t="shared" si="63"/>
        <v>37</v>
      </c>
      <c r="C134" s="32" t="s">
        <v>117</v>
      </c>
      <c r="D134" s="33">
        <v>1.0</v>
      </c>
      <c r="E134" s="34" t="s">
        <v>29</v>
      </c>
      <c r="F134" s="35"/>
      <c r="G134" s="36"/>
      <c r="H134" s="36">
        <f t="shared" si="64"/>
        <v>0</v>
      </c>
      <c r="I134" s="36"/>
      <c r="J134" s="36">
        <f t="shared" si="65"/>
        <v>0</v>
      </c>
      <c r="K134" s="38">
        <f t="shared" si="66"/>
        <v>0</v>
      </c>
      <c r="L134" s="39"/>
      <c r="M134" s="39"/>
      <c r="N134" s="45"/>
      <c r="O134" s="41"/>
    </row>
    <row r="135" ht="21.75" customHeight="1">
      <c r="A135" s="219" t="s">
        <v>115</v>
      </c>
      <c r="B135" s="220">
        <f t="shared" si="63"/>
        <v>38</v>
      </c>
      <c r="C135" s="242"/>
      <c r="D135" s="243"/>
      <c r="E135" s="228"/>
      <c r="F135" s="224"/>
      <c r="G135" s="226"/>
      <c r="H135" s="226">
        <f t="shared" si="64"/>
        <v>0</v>
      </c>
      <c r="I135" s="226"/>
      <c r="J135" s="226">
        <f t="shared" si="65"/>
        <v>0</v>
      </c>
      <c r="K135" s="227">
        <f t="shared" si="66"/>
        <v>0</v>
      </c>
      <c r="L135" s="228"/>
      <c r="M135" s="228"/>
      <c r="N135" s="229"/>
      <c r="O135" s="230"/>
    </row>
    <row r="136" ht="21.75" customHeight="1">
      <c r="A136" s="219" t="s">
        <v>115</v>
      </c>
      <c r="B136" s="31">
        <f t="shared" si="63"/>
        <v>39</v>
      </c>
      <c r="C136" s="87"/>
      <c r="D136" s="88"/>
      <c r="E136" s="39"/>
      <c r="F136" s="35"/>
      <c r="G136" s="36"/>
      <c r="H136" s="36">
        <f t="shared" si="64"/>
        <v>0</v>
      </c>
      <c r="I136" s="36"/>
      <c r="J136" s="36">
        <f t="shared" si="65"/>
        <v>0</v>
      </c>
      <c r="K136" s="38">
        <f t="shared" si="66"/>
        <v>0</v>
      </c>
      <c r="L136" s="39"/>
      <c r="M136" s="39"/>
      <c r="N136" s="45"/>
      <c r="O136" s="41"/>
    </row>
    <row r="137" ht="21.75" customHeight="1">
      <c r="A137" s="47" t="s">
        <v>120</v>
      </c>
      <c r="B137" s="48"/>
      <c r="C137" s="48"/>
      <c r="D137" s="48"/>
      <c r="E137" s="48"/>
      <c r="F137" s="49"/>
      <c r="G137" s="50"/>
      <c r="H137" s="51">
        <f>SUM(H133:H136)</f>
        <v>4000</v>
      </c>
      <c r="I137" s="50"/>
      <c r="J137" s="51">
        <f t="shared" ref="J137:K137" si="67">SUM(J133:J136)</f>
        <v>0</v>
      </c>
      <c r="K137" s="52">
        <f t="shared" si="67"/>
        <v>4000</v>
      </c>
      <c r="L137" s="50"/>
      <c r="M137" s="50"/>
      <c r="N137" s="50"/>
      <c r="O137" s="50"/>
    </row>
    <row r="138" ht="14.25" customHeight="1"/>
    <row r="139" ht="14.25" customHeight="1"/>
    <row r="140" ht="30.0" customHeight="1">
      <c r="A140" s="232" t="s">
        <v>121</v>
      </c>
      <c r="B140" s="6"/>
      <c r="C140" s="6"/>
      <c r="D140" s="6"/>
      <c r="E140" s="6"/>
      <c r="F140" s="12"/>
      <c r="G140" s="232" t="s">
        <v>122</v>
      </c>
      <c r="H140" s="6"/>
      <c r="I140" s="6"/>
      <c r="J140" s="12"/>
      <c r="K140" s="233">
        <f>sum(K137,K67,K58,K49,K45,K41,K32,K23,K14)</f>
        <v>40207</v>
      </c>
      <c r="L140" s="234"/>
      <c r="M140" s="234"/>
      <c r="N140" s="234"/>
      <c r="O140" s="234"/>
    </row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</sheetData>
  <mergeCells count="70">
    <mergeCell ref="A67:F67"/>
    <mergeCell ref="A69:F69"/>
    <mergeCell ref="G69:J69"/>
    <mergeCell ref="A76:F76"/>
    <mergeCell ref="A78:F78"/>
    <mergeCell ref="G78:J78"/>
    <mergeCell ref="A85:F85"/>
    <mergeCell ref="A87:F87"/>
    <mergeCell ref="G87:J87"/>
    <mergeCell ref="A94:F94"/>
    <mergeCell ref="A96:F96"/>
    <mergeCell ref="G96:J96"/>
    <mergeCell ref="A103:F103"/>
    <mergeCell ref="G105:J105"/>
    <mergeCell ref="A130:F130"/>
    <mergeCell ref="A132:F132"/>
    <mergeCell ref="G132:J132"/>
    <mergeCell ref="A137:F137"/>
    <mergeCell ref="A140:F140"/>
    <mergeCell ref="G140:J140"/>
    <mergeCell ref="A105:F105"/>
    <mergeCell ref="A112:F112"/>
    <mergeCell ref="A114:F114"/>
    <mergeCell ref="G114:J114"/>
    <mergeCell ref="A121:F121"/>
    <mergeCell ref="A123:F123"/>
    <mergeCell ref="G123:J123"/>
    <mergeCell ref="A1:O1"/>
    <mergeCell ref="B2:E2"/>
    <mergeCell ref="G2:J2"/>
    <mergeCell ref="L2:O2"/>
    <mergeCell ref="B3:E3"/>
    <mergeCell ref="G3:J3"/>
    <mergeCell ref="L3:O3"/>
    <mergeCell ref="I5:J5"/>
    <mergeCell ref="K5:K6"/>
    <mergeCell ref="L5:L6"/>
    <mergeCell ref="M5:M6"/>
    <mergeCell ref="N5:N6"/>
    <mergeCell ref="O5:O6"/>
    <mergeCell ref="A7:F7"/>
    <mergeCell ref="G7:J7"/>
    <mergeCell ref="A5:A6"/>
    <mergeCell ref="B5:B6"/>
    <mergeCell ref="C5:C6"/>
    <mergeCell ref="D5:D6"/>
    <mergeCell ref="E5:E6"/>
    <mergeCell ref="F5:F6"/>
    <mergeCell ref="G5:H5"/>
    <mergeCell ref="A14:F14"/>
    <mergeCell ref="A16:F16"/>
    <mergeCell ref="G16:J16"/>
    <mergeCell ref="A23:F23"/>
    <mergeCell ref="A25:F25"/>
    <mergeCell ref="G25:J25"/>
    <mergeCell ref="A32:F32"/>
    <mergeCell ref="A34:F34"/>
    <mergeCell ref="G34:J34"/>
    <mergeCell ref="A41:F41"/>
    <mergeCell ref="A43:F43"/>
    <mergeCell ref="G43:J43"/>
    <mergeCell ref="A45:F45"/>
    <mergeCell ref="G47:J47"/>
    <mergeCell ref="A47:F47"/>
    <mergeCell ref="A49:F49"/>
    <mergeCell ref="A51:F51"/>
    <mergeCell ref="G51:J51"/>
    <mergeCell ref="A58:F58"/>
    <mergeCell ref="A60:F60"/>
    <mergeCell ref="G60:J60"/>
  </mergeCells>
  <conditionalFormatting sqref="A44:O44 A48:O48">
    <cfRule type="expression" dxfId="0" priority="1">
      <formula>$L44="Completed"</formula>
    </cfRule>
  </conditionalFormatting>
  <conditionalFormatting sqref="A44:O44 A48:O48">
    <cfRule type="expression" dxfId="1" priority="2">
      <formula>$L44="Blocked"</formula>
    </cfRule>
  </conditionalFormatting>
  <conditionalFormatting sqref="M44 M48">
    <cfRule type="cellIs" dxfId="2" priority="3" operator="equal">
      <formula>"Approved"</formula>
    </cfRule>
  </conditionalFormatting>
  <conditionalFormatting sqref="M44 M48">
    <cfRule type="cellIs" dxfId="3" priority="4" operator="equal">
      <formula>"Pending"</formula>
    </cfRule>
  </conditionalFormatting>
  <conditionalFormatting sqref="M44 M48">
    <cfRule type="cellIs" dxfId="6" priority="5" operator="equal">
      <formula>"Revise"</formula>
    </cfRule>
  </conditionalFormatting>
  <conditionalFormatting sqref="M44 M48">
    <cfRule type="cellIs" dxfId="5" priority="6" operator="equal">
      <formula>"Rejected"</formula>
    </cfRule>
  </conditionalFormatting>
  <conditionalFormatting sqref="L44 L48">
    <cfRule type="cellIs" dxfId="2" priority="7" operator="equal">
      <formula>"Completed"</formula>
    </cfRule>
  </conditionalFormatting>
  <conditionalFormatting sqref="L44 L48">
    <cfRule type="cellIs" dxfId="3" priority="8" operator="equal">
      <formula>"In Progress"</formula>
    </cfRule>
  </conditionalFormatting>
  <conditionalFormatting sqref="L44 L48">
    <cfRule type="cellIs" dxfId="4" priority="9" operator="equal">
      <formula>"Not Started"</formula>
    </cfRule>
  </conditionalFormatting>
  <conditionalFormatting sqref="L44 L48">
    <cfRule type="cellIs" dxfId="5" priority="10" operator="equal">
      <formula>"Blocked"</formula>
    </cfRule>
  </conditionalFormatting>
  <conditionalFormatting sqref="A35:O40">
    <cfRule type="expression" dxfId="0" priority="11">
      <formula>$L35="Completed"</formula>
    </cfRule>
  </conditionalFormatting>
  <conditionalFormatting sqref="A35:O40">
    <cfRule type="expression" dxfId="1" priority="12">
      <formula>$L35="Blocked"</formula>
    </cfRule>
  </conditionalFormatting>
  <conditionalFormatting sqref="L35:L40">
    <cfRule type="cellIs" dxfId="2" priority="13" operator="equal">
      <formula>"Completed"</formula>
    </cfRule>
  </conditionalFormatting>
  <conditionalFormatting sqref="L35:L40">
    <cfRule type="cellIs" dxfId="3" priority="14" operator="equal">
      <formula>"In Progress"</formula>
    </cfRule>
  </conditionalFormatting>
  <conditionalFormatting sqref="L35:L40">
    <cfRule type="cellIs" dxfId="4" priority="15" operator="equal">
      <formula>"Not Started"</formula>
    </cfRule>
  </conditionalFormatting>
  <conditionalFormatting sqref="L35:L40">
    <cfRule type="cellIs" dxfId="5" priority="16" operator="equal">
      <formula>"Blocked"</formula>
    </cfRule>
  </conditionalFormatting>
  <conditionalFormatting sqref="M35:M40">
    <cfRule type="cellIs" dxfId="2" priority="17" operator="equal">
      <formula>"Approved"</formula>
    </cfRule>
  </conditionalFormatting>
  <conditionalFormatting sqref="M35:M40">
    <cfRule type="cellIs" dxfId="3" priority="18" operator="equal">
      <formula>"Pending"</formula>
    </cfRule>
  </conditionalFormatting>
  <conditionalFormatting sqref="M35:M40">
    <cfRule type="cellIs" dxfId="6" priority="19" operator="equal">
      <formula>"Revise"</formula>
    </cfRule>
  </conditionalFormatting>
  <conditionalFormatting sqref="M35:M40">
    <cfRule type="cellIs" dxfId="5" priority="20" operator="equal">
      <formula>"Rejected"</formula>
    </cfRule>
  </conditionalFormatting>
  <conditionalFormatting sqref="A26:O31">
    <cfRule type="expression" dxfId="0" priority="21">
      <formula>$L26="Completed"</formula>
    </cfRule>
  </conditionalFormatting>
  <conditionalFormatting sqref="A26:O31">
    <cfRule type="expression" dxfId="1" priority="22">
      <formula>$L26="Blocked"</formula>
    </cfRule>
  </conditionalFormatting>
  <conditionalFormatting sqref="L26:L31">
    <cfRule type="cellIs" dxfId="2" priority="23" operator="equal">
      <formula>"Completed"</formula>
    </cfRule>
  </conditionalFormatting>
  <conditionalFormatting sqref="L26:L31">
    <cfRule type="cellIs" dxfId="3" priority="24" operator="equal">
      <formula>"In Progress"</formula>
    </cfRule>
  </conditionalFormatting>
  <conditionalFormatting sqref="L26:L31">
    <cfRule type="cellIs" dxfId="4" priority="25" operator="equal">
      <formula>"Not Started"</formula>
    </cfRule>
  </conditionalFormatting>
  <conditionalFormatting sqref="L26:L31">
    <cfRule type="cellIs" dxfId="5" priority="26" operator="equal">
      <formula>"Blocked"</formula>
    </cfRule>
  </conditionalFormatting>
  <conditionalFormatting sqref="M26:M31">
    <cfRule type="cellIs" dxfId="2" priority="27" operator="equal">
      <formula>"Approved"</formula>
    </cfRule>
  </conditionalFormatting>
  <conditionalFormatting sqref="M26:M31">
    <cfRule type="cellIs" dxfId="3" priority="28" operator="equal">
      <formula>"Pending"</formula>
    </cfRule>
  </conditionalFormatting>
  <conditionalFormatting sqref="M26:M31">
    <cfRule type="cellIs" dxfId="6" priority="29" operator="equal">
      <formula>"Revise"</formula>
    </cfRule>
  </conditionalFormatting>
  <conditionalFormatting sqref="M26:M31">
    <cfRule type="cellIs" dxfId="5" priority="30" operator="equal">
      <formula>"Rejected"</formula>
    </cfRule>
  </conditionalFormatting>
  <conditionalFormatting sqref="M17:M22">
    <cfRule type="cellIs" dxfId="5" priority="31" operator="equal">
      <formula>"Rejected"</formula>
    </cfRule>
  </conditionalFormatting>
  <conditionalFormatting sqref="M17:M22">
    <cfRule type="cellIs" dxfId="6" priority="32" operator="equal">
      <formula>"Revise"</formula>
    </cfRule>
  </conditionalFormatting>
  <conditionalFormatting sqref="M17:M22">
    <cfRule type="cellIs" dxfId="3" priority="33" operator="equal">
      <formula>"Pending"</formula>
    </cfRule>
  </conditionalFormatting>
  <conditionalFormatting sqref="M17:M22">
    <cfRule type="cellIs" dxfId="2" priority="34" operator="equal">
      <formula>"Approved"</formula>
    </cfRule>
  </conditionalFormatting>
  <conditionalFormatting sqref="L17:L22">
    <cfRule type="cellIs" dxfId="5" priority="35" operator="equal">
      <formula>"Blocked"</formula>
    </cfRule>
  </conditionalFormatting>
  <conditionalFormatting sqref="L17:L22">
    <cfRule type="cellIs" dxfId="4" priority="36" operator="equal">
      <formula>"Not Started"</formula>
    </cfRule>
  </conditionalFormatting>
  <conditionalFormatting sqref="L17:L22">
    <cfRule type="cellIs" dxfId="3" priority="37" operator="equal">
      <formula>"In Progress"</formula>
    </cfRule>
  </conditionalFormatting>
  <conditionalFormatting sqref="L17:L22">
    <cfRule type="cellIs" dxfId="2" priority="38" operator="equal">
      <formula>"Completed"</formula>
    </cfRule>
  </conditionalFormatting>
  <conditionalFormatting sqref="A17:O22">
    <cfRule type="expression" dxfId="1" priority="39">
      <formula>$L17="Blocked"</formula>
    </cfRule>
  </conditionalFormatting>
  <conditionalFormatting sqref="A17:O22">
    <cfRule type="expression" dxfId="0" priority="40">
      <formula>$L17="Completed"</formula>
    </cfRule>
  </conditionalFormatting>
  <conditionalFormatting sqref="F8:F9">
    <cfRule type="expression" dxfId="0" priority="41">
      <formula>$L8="Completed"</formula>
    </cfRule>
  </conditionalFormatting>
  <conditionalFormatting sqref="F8:F9">
    <cfRule type="expression" dxfId="1" priority="42">
      <formula>$L8="Blocked"</formula>
    </cfRule>
  </conditionalFormatting>
  <conditionalFormatting sqref="L8:L13">
    <cfRule type="cellIs" dxfId="2" priority="43" operator="equal">
      <formula>"Completed"</formula>
    </cfRule>
  </conditionalFormatting>
  <conditionalFormatting sqref="L8:L13">
    <cfRule type="cellIs" dxfId="3" priority="44" operator="equal">
      <formula>"In Progress"</formula>
    </cfRule>
  </conditionalFormatting>
  <conditionalFormatting sqref="L8:L13">
    <cfRule type="cellIs" dxfId="4" priority="45" operator="equal">
      <formula>"Not Started"</formula>
    </cfRule>
  </conditionalFormatting>
  <conditionalFormatting sqref="L8:L13">
    <cfRule type="cellIs" dxfId="5" priority="46" operator="equal">
      <formula>"Blocked"</formula>
    </cfRule>
  </conditionalFormatting>
  <conditionalFormatting sqref="A8:O13">
    <cfRule type="expression" dxfId="0" priority="47">
      <formula>$L8="Completed"</formula>
    </cfRule>
  </conditionalFormatting>
  <conditionalFormatting sqref="A8:O13">
    <cfRule type="expression" dxfId="1" priority="48">
      <formula>$L8="Blocked"</formula>
    </cfRule>
  </conditionalFormatting>
  <conditionalFormatting sqref="M8:M13">
    <cfRule type="cellIs" dxfId="2" priority="49" operator="equal">
      <formula>"Approved"</formula>
    </cfRule>
  </conditionalFormatting>
  <conditionalFormatting sqref="M8:M13">
    <cfRule type="cellIs" dxfId="3" priority="50" operator="equal">
      <formula>"Pending"</formula>
    </cfRule>
  </conditionalFormatting>
  <conditionalFormatting sqref="M8:M13">
    <cfRule type="cellIs" dxfId="6" priority="51" operator="equal">
      <formula>"Revise"</formula>
    </cfRule>
  </conditionalFormatting>
  <conditionalFormatting sqref="M8:M13">
    <cfRule type="cellIs" dxfId="5" priority="52" operator="equal">
      <formula>"Rejected"</formula>
    </cfRule>
  </conditionalFormatting>
  <conditionalFormatting sqref="A52:O57">
    <cfRule type="expression" dxfId="0" priority="53">
      <formula>$L52="Completed"</formula>
    </cfRule>
  </conditionalFormatting>
  <conditionalFormatting sqref="A52:O57">
    <cfRule type="expression" dxfId="1" priority="54">
      <formula>$L52="Blocked"</formula>
    </cfRule>
  </conditionalFormatting>
  <conditionalFormatting sqref="A61:O66">
    <cfRule type="expression" dxfId="0" priority="55">
      <formula>$L61="Completed"</formula>
    </cfRule>
  </conditionalFormatting>
  <conditionalFormatting sqref="A61:O66">
    <cfRule type="expression" dxfId="1" priority="56">
      <formula>$L61="Blocked"</formula>
    </cfRule>
  </conditionalFormatting>
  <conditionalFormatting sqref="A70:O75">
    <cfRule type="expression" dxfId="0" priority="57">
      <formula>$L70="Completed"</formula>
    </cfRule>
  </conditionalFormatting>
  <conditionalFormatting sqref="A70:O75">
    <cfRule type="expression" dxfId="1" priority="58">
      <formula>$L70="Blocked"</formula>
    </cfRule>
  </conditionalFormatting>
  <conditionalFormatting sqref="A79:O84">
    <cfRule type="expression" dxfId="0" priority="59">
      <formula>$L79="Completed"</formula>
    </cfRule>
  </conditionalFormatting>
  <conditionalFormatting sqref="A79:O84">
    <cfRule type="expression" dxfId="1" priority="60">
      <formula>$L79="Blocked"</formula>
    </cfRule>
  </conditionalFormatting>
  <conditionalFormatting sqref="A88:O93">
    <cfRule type="expression" dxfId="0" priority="61">
      <formula>$L88="Completed"</formula>
    </cfRule>
  </conditionalFormatting>
  <conditionalFormatting sqref="A88:O93">
    <cfRule type="expression" dxfId="1" priority="62">
      <formula>$L88="Blocked"</formula>
    </cfRule>
  </conditionalFormatting>
  <conditionalFormatting sqref="A97:O102">
    <cfRule type="expression" dxfId="0" priority="63">
      <formula>$L97="Completed"</formula>
    </cfRule>
  </conditionalFormatting>
  <conditionalFormatting sqref="A97:O102">
    <cfRule type="expression" dxfId="1" priority="64">
      <formula>$L97="Blocked"</formula>
    </cfRule>
  </conditionalFormatting>
  <conditionalFormatting sqref="A106:O111">
    <cfRule type="expression" dxfId="0" priority="65">
      <formula>$L106="Completed"</formula>
    </cfRule>
  </conditionalFormatting>
  <conditionalFormatting sqref="A106:O111">
    <cfRule type="expression" dxfId="1" priority="66">
      <formula>$L106="Blocked"</formula>
    </cfRule>
  </conditionalFormatting>
  <conditionalFormatting sqref="A115:O120">
    <cfRule type="expression" dxfId="0" priority="67">
      <formula>$L115="Completed"</formula>
    </cfRule>
  </conditionalFormatting>
  <conditionalFormatting sqref="A115:O120">
    <cfRule type="expression" dxfId="1" priority="68">
      <formula>$L115="Blocked"</formula>
    </cfRule>
  </conditionalFormatting>
  <conditionalFormatting sqref="A124:O129">
    <cfRule type="expression" dxfId="0" priority="69">
      <formula>$L124="Completed"</formula>
    </cfRule>
  </conditionalFormatting>
  <conditionalFormatting sqref="A124:O129">
    <cfRule type="expression" dxfId="1" priority="70">
      <formula>$L124="Blocked"</formula>
    </cfRule>
  </conditionalFormatting>
  <conditionalFormatting sqref="A133:O136">
    <cfRule type="expression" dxfId="0" priority="71">
      <formula>$L133="Completed"</formula>
    </cfRule>
  </conditionalFormatting>
  <conditionalFormatting sqref="A133:O136">
    <cfRule type="expression" dxfId="1" priority="72">
      <formula>$L133="Blocked"</formula>
    </cfRule>
  </conditionalFormatting>
  <conditionalFormatting sqref="L52:L57">
    <cfRule type="cellIs" dxfId="2" priority="73" operator="equal">
      <formula>"Completed"</formula>
    </cfRule>
  </conditionalFormatting>
  <conditionalFormatting sqref="L52:L57">
    <cfRule type="cellIs" dxfId="3" priority="74" operator="equal">
      <formula>"In Progress"</formula>
    </cfRule>
  </conditionalFormatting>
  <conditionalFormatting sqref="L52:L57">
    <cfRule type="cellIs" dxfId="4" priority="75" operator="equal">
      <formula>"Not Started"</formula>
    </cfRule>
  </conditionalFormatting>
  <conditionalFormatting sqref="L52:L57">
    <cfRule type="cellIs" dxfId="5" priority="76" operator="equal">
      <formula>"Blocked"</formula>
    </cfRule>
  </conditionalFormatting>
  <conditionalFormatting sqref="L61:L66">
    <cfRule type="cellIs" dxfId="2" priority="77" operator="equal">
      <formula>"Completed"</formula>
    </cfRule>
  </conditionalFormatting>
  <conditionalFormatting sqref="L61:L66">
    <cfRule type="cellIs" dxfId="3" priority="78" operator="equal">
      <formula>"In Progress"</formula>
    </cfRule>
  </conditionalFormatting>
  <conditionalFormatting sqref="L61:L66">
    <cfRule type="cellIs" dxfId="4" priority="79" operator="equal">
      <formula>"Not Started"</formula>
    </cfRule>
  </conditionalFormatting>
  <conditionalFormatting sqref="L61:L66">
    <cfRule type="cellIs" dxfId="5" priority="80" operator="equal">
      <formula>"Blocked"</formula>
    </cfRule>
  </conditionalFormatting>
  <conditionalFormatting sqref="L70:L75">
    <cfRule type="cellIs" dxfId="2" priority="81" operator="equal">
      <formula>"Completed"</formula>
    </cfRule>
  </conditionalFormatting>
  <conditionalFormatting sqref="L70:L75">
    <cfRule type="cellIs" dxfId="3" priority="82" operator="equal">
      <formula>"In Progress"</formula>
    </cfRule>
  </conditionalFormatting>
  <conditionalFormatting sqref="L70:L75">
    <cfRule type="cellIs" dxfId="4" priority="83" operator="equal">
      <formula>"Not Started"</formula>
    </cfRule>
  </conditionalFormatting>
  <conditionalFormatting sqref="L70:L75">
    <cfRule type="cellIs" dxfId="5" priority="84" operator="equal">
      <formula>"Blocked"</formula>
    </cfRule>
  </conditionalFormatting>
  <conditionalFormatting sqref="L79:L84">
    <cfRule type="cellIs" dxfId="2" priority="85" operator="equal">
      <formula>"Completed"</formula>
    </cfRule>
  </conditionalFormatting>
  <conditionalFormatting sqref="L79:L84">
    <cfRule type="cellIs" dxfId="3" priority="86" operator="equal">
      <formula>"In Progress"</formula>
    </cfRule>
  </conditionalFormatting>
  <conditionalFormatting sqref="L79:L84">
    <cfRule type="cellIs" dxfId="4" priority="87" operator="equal">
      <formula>"Not Started"</formula>
    </cfRule>
  </conditionalFormatting>
  <conditionalFormatting sqref="L79:L84">
    <cfRule type="cellIs" dxfId="5" priority="88" operator="equal">
      <formula>"Blocked"</formula>
    </cfRule>
  </conditionalFormatting>
  <conditionalFormatting sqref="L88:L93">
    <cfRule type="cellIs" dxfId="2" priority="89" operator="equal">
      <formula>"Completed"</formula>
    </cfRule>
  </conditionalFormatting>
  <conditionalFormatting sqref="L88:L93">
    <cfRule type="cellIs" dxfId="3" priority="90" operator="equal">
      <formula>"In Progress"</formula>
    </cfRule>
  </conditionalFormatting>
  <conditionalFormatting sqref="L88:L93">
    <cfRule type="cellIs" dxfId="4" priority="91" operator="equal">
      <formula>"Not Started"</formula>
    </cfRule>
  </conditionalFormatting>
  <conditionalFormatting sqref="L88:L93">
    <cfRule type="cellIs" dxfId="5" priority="92" operator="equal">
      <formula>"Blocked"</formula>
    </cfRule>
  </conditionalFormatting>
  <conditionalFormatting sqref="L97:L102">
    <cfRule type="cellIs" dxfId="2" priority="93" operator="equal">
      <formula>"Completed"</formula>
    </cfRule>
  </conditionalFormatting>
  <conditionalFormatting sqref="L97:L102">
    <cfRule type="cellIs" dxfId="3" priority="94" operator="equal">
      <formula>"In Progress"</formula>
    </cfRule>
  </conditionalFormatting>
  <conditionalFormatting sqref="L97:L102">
    <cfRule type="cellIs" dxfId="4" priority="95" operator="equal">
      <formula>"Not Started"</formula>
    </cfRule>
  </conditionalFormatting>
  <conditionalFormatting sqref="L97:L102">
    <cfRule type="cellIs" dxfId="5" priority="96" operator="equal">
      <formula>"Blocked"</formula>
    </cfRule>
  </conditionalFormatting>
  <conditionalFormatting sqref="L106:L111">
    <cfRule type="cellIs" dxfId="2" priority="97" operator="equal">
      <formula>"Completed"</formula>
    </cfRule>
  </conditionalFormatting>
  <conditionalFormatting sqref="L106:L111">
    <cfRule type="cellIs" dxfId="3" priority="98" operator="equal">
      <formula>"In Progress"</formula>
    </cfRule>
  </conditionalFormatting>
  <conditionalFormatting sqref="L106:L111">
    <cfRule type="cellIs" dxfId="4" priority="99" operator="equal">
      <formula>"Not Started"</formula>
    </cfRule>
  </conditionalFormatting>
  <conditionalFormatting sqref="L106:L111">
    <cfRule type="cellIs" dxfId="5" priority="100" operator="equal">
      <formula>"Blocked"</formula>
    </cfRule>
  </conditionalFormatting>
  <conditionalFormatting sqref="L115:L120">
    <cfRule type="cellIs" dxfId="2" priority="101" operator="equal">
      <formula>"Completed"</formula>
    </cfRule>
  </conditionalFormatting>
  <conditionalFormatting sqref="L115:L120">
    <cfRule type="cellIs" dxfId="3" priority="102" operator="equal">
      <formula>"In Progress"</formula>
    </cfRule>
  </conditionalFormatting>
  <conditionalFormatting sqref="L115:L120">
    <cfRule type="cellIs" dxfId="4" priority="103" operator="equal">
      <formula>"Not Started"</formula>
    </cfRule>
  </conditionalFormatting>
  <conditionalFormatting sqref="L115:L120">
    <cfRule type="cellIs" dxfId="5" priority="104" operator="equal">
      <formula>"Blocked"</formula>
    </cfRule>
  </conditionalFormatting>
  <conditionalFormatting sqref="L124:L129">
    <cfRule type="cellIs" dxfId="2" priority="105" operator="equal">
      <formula>"Completed"</formula>
    </cfRule>
  </conditionalFormatting>
  <conditionalFormatting sqref="L124:L129">
    <cfRule type="cellIs" dxfId="3" priority="106" operator="equal">
      <formula>"In Progress"</formula>
    </cfRule>
  </conditionalFormatting>
  <conditionalFormatting sqref="L124:L129">
    <cfRule type="cellIs" dxfId="4" priority="107" operator="equal">
      <formula>"Not Started"</formula>
    </cfRule>
  </conditionalFormatting>
  <conditionalFormatting sqref="L124:L129">
    <cfRule type="cellIs" dxfId="5" priority="108" operator="equal">
      <formula>"Blocked"</formula>
    </cfRule>
  </conditionalFormatting>
  <conditionalFormatting sqref="L133:L136">
    <cfRule type="cellIs" dxfId="2" priority="109" operator="equal">
      <formula>"Completed"</formula>
    </cfRule>
  </conditionalFormatting>
  <conditionalFormatting sqref="L133:L136">
    <cfRule type="cellIs" dxfId="3" priority="110" operator="equal">
      <formula>"In Progress"</formula>
    </cfRule>
  </conditionalFormatting>
  <conditionalFormatting sqref="L133:L136">
    <cfRule type="cellIs" dxfId="4" priority="111" operator="equal">
      <formula>"Not Started"</formula>
    </cfRule>
  </conditionalFormatting>
  <conditionalFormatting sqref="L133:L136">
    <cfRule type="cellIs" dxfId="5" priority="112" operator="equal">
      <formula>"Blocked"</formula>
    </cfRule>
  </conditionalFormatting>
  <conditionalFormatting sqref="M52:M57">
    <cfRule type="cellIs" dxfId="2" priority="113" operator="equal">
      <formula>"Approved"</formula>
    </cfRule>
  </conditionalFormatting>
  <conditionalFormatting sqref="M52:M57">
    <cfRule type="cellIs" dxfId="3" priority="114" operator="equal">
      <formula>"Pending"</formula>
    </cfRule>
  </conditionalFormatting>
  <conditionalFormatting sqref="M52:M57">
    <cfRule type="cellIs" dxfId="6" priority="115" operator="equal">
      <formula>"Revise"</formula>
    </cfRule>
  </conditionalFormatting>
  <conditionalFormatting sqref="M52:M57">
    <cfRule type="cellIs" dxfId="5" priority="116" operator="equal">
      <formula>"Rejected"</formula>
    </cfRule>
  </conditionalFormatting>
  <conditionalFormatting sqref="M61:M66">
    <cfRule type="cellIs" dxfId="2" priority="117" operator="equal">
      <formula>"Approved"</formula>
    </cfRule>
  </conditionalFormatting>
  <conditionalFormatting sqref="M61:M66">
    <cfRule type="cellIs" dxfId="3" priority="118" operator="equal">
      <formula>"Pending"</formula>
    </cfRule>
  </conditionalFormatting>
  <conditionalFormatting sqref="M61:M66">
    <cfRule type="cellIs" dxfId="6" priority="119" operator="equal">
      <formula>"Revise"</formula>
    </cfRule>
  </conditionalFormatting>
  <conditionalFormatting sqref="M61:M66">
    <cfRule type="cellIs" dxfId="5" priority="120" operator="equal">
      <formula>"Rejected"</formula>
    </cfRule>
  </conditionalFormatting>
  <conditionalFormatting sqref="M70:M75">
    <cfRule type="cellIs" dxfId="2" priority="121" operator="equal">
      <formula>"Approved"</formula>
    </cfRule>
  </conditionalFormatting>
  <conditionalFormatting sqref="M70:M75">
    <cfRule type="cellIs" dxfId="3" priority="122" operator="equal">
      <formula>"Pending"</formula>
    </cfRule>
  </conditionalFormatting>
  <conditionalFormatting sqref="M70:M75">
    <cfRule type="cellIs" dxfId="6" priority="123" operator="equal">
      <formula>"Revise"</formula>
    </cfRule>
  </conditionalFormatting>
  <conditionalFormatting sqref="M70:M75">
    <cfRule type="cellIs" dxfId="5" priority="124" operator="equal">
      <formula>"Rejected"</formula>
    </cfRule>
  </conditionalFormatting>
  <conditionalFormatting sqref="M79:M84">
    <cfRule type="cellIs" dxfId="2" priority="125" operator="equal">
      <formula>"Approved"</formula>
    </cfRule>
  </conditionalFormatting>
  <conditionalFormatting sqref="M79:M84">
    <cfRule type="cellIs" dxfId="3" priority="126" operator="equal">
      <formula>"Pending"</formula>
    </cfRule>
  </conditionalFormatting>
  <conditionalFormatting sqref="M79:M84">
    <cfRule type="cellIs" dxfId="6" priority="127" operator="equal">
      <formula>"Revise"</formula>
    </cfRule>
  </conditionalFormatting>
  <conditionalFormatting sqref="M79:M84">
    <cfRule type="cellIs" dxfId="5" priority="128" operator="equal">
      <formula>"Rejected"</formula>
    </cfRule>
  </conditionalFormatting>
  <conditionalFormatting sqref="M88:M93">
    <cfRule type="cellIs" dxfId="2" priority="129" operator="equal">
      <formula>"Approved"</formula>
    </cfRule>
  </conditionalFormatting>
  <conditionalFormatting sqref="M88:M93">
    <cfRule type="cellIs" dxfId="3" priority="130" operator="equal">
      <formula>"Pending"</formula>
    </cfRule>
  </conditionalFormatting>
  <conditionalFormatting sqref="M88:M93">
    <cfRule type="cellIs" dxfId="6" priority="131" operator="equal">
      <formula>"Revise"</formula>
    </cfRule>
  </conditionalFormatting>
  <conditionalFormatting sqref="M88:M93">
    <cfRule type="cellIs" dxfId="5" priority="132" operator="equal">
      <formula>"Rejected"</formula>
    </cfRule>
  </conditionalFormatting>
  <conditionalFormatting sqref="M97:M102">
    <cfRule type="cellIs" dxfId="2" priority="133" operator="equal">
      <formula>"Approved"</formula>
    </cfRule>
  </conditionalFormatting>
  <conditionalFormatting sqref="M97:M102">
    <cfRule type="cellIs" dxfId="3" priority="134" operator="equal">
      <formula>"Pending"</formula>
    </cfRule>
  </conditionalFormatting>
  <conditionalFormatting sqref="M97:M102">
    <cfRule type="cellIs" dxfId="6" priority="135" operator="equal">
      <formula>"Revise"</formula>
    </cfRule>
  </conditionalFormatting>
  <conditionalFormatting sqref="M97:M102">
    <cfRule type="cellIs" dxfId="5" priority="136" operator="equal">
      <formula>"Rejected"</formula>
    </cfRule>
  </conditionalFormatting>
  <conditionalFormatting sqref="M106:M111">
    <cfRule type="cellIs" dxfId="2" priority="137" operator="equal">
      <formula>"Approved"</formula>
    </cfRule>
  </conditionalFormatting>
  <conditionalFormatting sqref="M106:M111">
    <cfRule type="cellIs" dxfId="3" priority="138" operator="equal">
      <formula>"Pending"</formula>
    </cfRule>
  </conditionalFormatting>
  <conditionalFormatting sqref="M106:M111">
    <cfRule type="cellIs" dxfId="6" priority="139" operator="equal">
      <formula>"Revise"</formula>
    </cfRule>
  </conditionalFormatting>
  <conditionalFormatting sqref="M106:M111">
    <cfRule type="cellIs" dxfId="5" priority="140" operator="equal">
      <formula>"Rejected"</formula>
    </cfRule>
  </conditionalFormatting>
  <conditionalFormatting sqref="M115:M120">
    <cfRule type="cellIs" dxfId="2" priority="141" operator="equal">
      <formula>"Approved"</formula>
    </cfRule>
  </conditionalFormatting>
  <conditionalFormatting sqref="M115:M120">
    <cfRule type="cellIs" dxfId="3" priority="142" operator="equal">
      <formula>"Pending"</formula>
    </cfRule>
  </conditionalFormatting>
  <conditionalFormatting sqref="M115:M120">
    <cfRule type="cellIs" dxfId="6" priority="143" operator="equal">
      <formula>"Revise"</formula>
    </cfRule>
  </conditionalFormatting>
  <conditionalFormatting sqref="M115:M120">
    <cfRule type="cellIs" dxfId="5" priority="144" operator="equal">
      <formula>"Rejected"</formula>
    </cfRule>
  </conditionalFormatting>
  <conditionalFormatting sqref="M124:M129">
    <cfRule type="cellIs" dxfId="2" priority="145" operator="equal">
      <formula>"Approved"</formula>
    </cfRule>
  </conditionalFormatting>
  <conditionalFormatting sqref="M124:M129">
    <cfRule type="cellIs" dxfId="3" priority="146" operator="equal">
      <formula>"Pending"</formula>
    </cfRule>
  </conditionalFormatting>
  <conditionalFormatting sqref="M124:M129">
    <cfRule type="cellIs" dxfId="6" priority="147" operator="equal">
      <formula>"Revise"</formula>
    </cfRule>
  </conditionalFormatting>
  <conditionalFormatting sqref="M124:M129">
    <cfRule type="cellIs" dxfId="5" priority="148" operator="equal">
      <formula>"Rejected"</formula>
    </cfRule>
  </conditionalFormatting>
  <conditionalFormatting sqref="M133:M136">
    <cfRule type="cellIs" dxfId="2" priority="149" operator="equal">
      <formula>"Approved"</formula>
    </cfRule>
  </conditionalFormatting>
  <conditionalFormatting sqref="M133:M136">
    <cfRule type="cellIs" dxfId="3" priority="150" operator="equal">
      <formula>"Pending"</formula>
    </cfRule>
  </conditionalFormatting>
  <conditionalFormatting sqref="M133:M136">
    <cfRule type="cellIs" dxfId="6" priority="151" operator="equal">
      <formula>"Revise"</formula>
    </cfRule>
  </conditionalFormatting>
  <conditionalFormatting sqref="M133:M136">
    <cfRule type="cellIs" dxfId="5" priority="152" operator="equal">
      <formula>"Rejected"</formula>
    </cfRule>
  </conditionalFormatting>
  <dataValidations>
    <dataValidation type="list" allowBlank="1" sqref="M8:M13 M17:M22 M26:M31 M35:M40 M44 M48 M52:M57 M61:M66 M70:M75 M79:M84 M88:M93 M97:M102 M106:M111 M115:M120 M124:M129 M133:M136">
      <formula1>"Pending,Approved,Revise,Rejected"</formula1>
    </dataValidation>
    <dataValidation type="list" allowBlank="1" sqref="E8:E13 E17:E22 E26:E31 E35:E40 E44 E48 E52:E57 E61:E66 E70:E75 E79:E84 E88:E93 E97:E102 E106:E111 E115:E120 E124:E129 E133:E136">
      <formula1>"Be The Light,Display Sales,Vendor C,Vendor D,Other"</formula1>
    </dataValidation>
    <dataValidation type="list" allowBlank="1" sqref="L8:L13 L17:L22 L26:L31 L35:L40 L44 L48 L52:L57 L61:L66 L70:L75 L79:L84 L88:L93 L97:L102 L106:L111 L115:L120 L124:L129 L133:L136">
      <formula1>"Not Started,In Progress,Completed,Blocked"</formula1>
    </dataValidation>
  </dataValidations>
  <hyperlinks>
    <hyperlink r:id="rId1" ref="F8"/>
    <hyperlink r:id="rId2" ref="F9"/>
    <hyperlink r:id="rId3" ref="F17"/>
    <hyperlink r:id="rId4" ref="F26"/>
    <hyperlink r:id="rId5" ref="F35"/>
    <hyperlink r:id="rId6" ref="F44"/>
    <hyperlink r:id="rId7" ref="F48"/>
    <hyperlink r:id="rId8" ref="F52"/>
    <hyperlink r:id="rId9" ref="F6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0.5"/>
    <col customWidth="1" min="2" max="2" width="4.38"/>
    <col customWidth="1" min="3" max="3" width="29.75"/>
    <col customWidth="1" min="4" max="4" width="6.13"/>
    <col customWidth="1" min="5" max="5" width="15.75"/>
    <col customWidth="1" min="6" max="6" width="22.75"/>
    <col customWidth="1" min="7" max="7" width="12.25"/>
    <col customWidth="1" min="8" max="8" width="14.0"/>
    <col customWidth="1" min="9" max="9" width="12.25"/>
    <col customWidth="1" min="10" max="11" width="14.0"/>
    <col customWidth="1" min="12" max="13" width="12.25"/>
    <col customWidth="1" min="14" max="14" width="28.0"/>
    <col customWidth="1" min="15" max="15" width="12.25"/>
    <col customWidth="1" min="16" max="26" width="7.63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1.75" customHeight="1">
      <c r="A2" s="4" t="s">
        <v>1</v>
      </c>
      <c r="B2" s="5" t="s">
        <v>2</v>
      </c>
      <c r="C2" s="6"/>
      <c r="D2" s="6"/>
      <c r="E2" s="7"/>
      <c r="F2" s="4" t="s">
        <v>3</v>
      </c>
      <c r="G2" s="8"/>
      <c r="H2" s="6"/>
      <c r="I2" s="6"/>
      <c r="J2" s="7"/>
      <c r="K2" s="4" t="s">
        <v>4</v>
      </c>
      <c r="L2" s="8"/>
      <c r="M2" s="6"/>
      <c r="N2" s="6"/>
      <c r="O2" s="7"/>
    </row>
    <row r="3" ht="21.75" customHeight="1">
      <c r="A3" s="4" t="s">
        <v>5</v>
      </c>
      <c r="B3" s="9"/>
      <c r="C3" s="6"/>
      <c r="D3" s="6"/>
      <c r="E3" s="7"/>
      <c r="F3" s="4" t="s">
        <v>6</v>
      </c>
      <c r="G3" s="5" t="s">
        <v>7</v>
      </c>
      <c r="H3" s="6"/>
      <c r="I3" s="6"/>
      <c r="J3" s="7"/>
      <c r="K3" s="4" t="s">
        <v>8</v>
      </c>
      <c r="L3" s="8" t="s">
        <v>9</v>
      </c>
      <c r="M3" s="6"/>
      <c r="N3" s="6"/>
      <c r="O3" s="7"/>
    </row>
    <row r="4" ht="7.5" customHeight="1"/>
    <row r="5" ht="24.0" customHeight="1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1" t="s">
        <v>16</v>
      </c>
      <c r="H5" s="12"/>
      <c r="I5" s="11" t="s">
        <v>17</v>
      </c>
      <c r="J5" s="12"/>
      <c r="K5" s="10" t="s">
        <v>18</v>
      </c>
      <c r="L5" s="10" t="s">
        <v>19</v>
      </c>
      <c r="M5" s="10" t="s">
        <v>20</v>
      </c>
      <c r="N5" s="10" t="s">
        <v>21</v>
      </c>
      <c r="O5" s="10" t="s">
        <v>22</v>
      </c>
    </row>
    <row r="6" ht="21.75" customHeight="1">
      <c r="A6" s="13"/>
      <c r="B6" s="13"/>
      <c r="C6" s="13"/>
      <c r="D6" s="13"/>
      <c r="E6" s="13"/>
      <c r="F6" s="13"/>
      <c r="G6" s="14" t="s">
        <v>23</v>
      </c>
      <c r="H6" s="14" t="s">
        <v>24</v>
      </c>
      <c r="I6" s="14" t="s">
        <v>23</v>
      </c>
      <c r="J6" s="14" t="s">
        <v>24</v>
      </c>
      <c r="K6" s="13"/>
      <c r="L6" s="13"/>
      <c r="M6" s="13"/>
      <c r="N6" s="13"/>
      <c r="O6" s="13"/>
    </row>
    <row r="7" ht="14.25" customHeight="1"/>
    <row r="8" ht="24.0" customHeight="1">
      <c r="A8" s="53" t="s">
        <v>154</v>
      </c>
      <c r="B8" s="6"/>
      <c r="C8" s="6"/>
      <c r="D8" s="6"/>
      <c r="E8" s="6"/>
      <c r="F8" s="12"/>
      <c r="G8" s="54" t="s">
        <v>26</v>
      </c>
      <c r="H8" s="6"/>
      <c r="I8" s="6"/>
      <c r="J8" s="12"/>
      <c r="K8" s="55">
        <f>SUM(K9:K14)</f>
        <v>0</v>
      </c>
      <c r="L8" s="56"/>
      <c r="M8" s="56"/>
      <c r="N8" s="56"/>
      <c r="O8" s="56"/>
    </row>
    <row r="9" ht="61.5" customHeight="1">
      <c r="A9" s="57" t="s">
        <v>60</v>
      </c>
      <c r="B9" s="265">
        <v>1.0</v>
      </c>
      <c r="C9" s="59" t="s">
        <v>155</v>
      </c>
      <c r="D9" s="60">
        <v>1.0</v>
      </c>
      <c r="E9" s="61" t="s">
        <v>29</v>
      </c>
      <c r="F9" s="62"/>
      <c r="G9" s="63"/>
      <c r="H9" s="63">
        <f t="shared" ref="H9:H14" si="1">IFERROR(G9*D9,0)</f>
        <v>0</v>
      </c>
      <c r="I9" s="63"/>
      <c r="J9" s="63">
        <f t="shared" ref="J9:J14" si="2">IFERROR(I9*D9,0)</f>
        <v>0</v>
      </c>
      <c r="K9" s="65">
        <f t="shared" ref="K9:K14" si="3">H9+J9</f>
        <v>0</v>
      </c>
      <c r="L9" s="66"/>
      <c r="M9" s="66"/>
      <c r="N9" s="244" t="s">
        <v>156</v>
      </c>
      <c r="O9" s="68"/>
    </row>
    <row r="10" ht="21.75" hidden="1" customHeight="1">
      <c r="A10" s="57" t="s">
        <v>60</v>
      </c>
      <c r="B10" s="31">
        <f t="shared" ref="B10:B14" si="4">ROW()-17+1</f>
        <v>-6</v>
      </c>
      <c r="C10" s="32"/>
      <c r="D10" s="33"/>
      <c r="E10" s="34"/>
      <c r="F10" s="35"/>
      <c r="G10" s="36"/>
      <c r="H10" s="36">
        <f t="shared" si="1"/>
        <v>0</v>
      </c>
      <c r="I10" s="36"/>
      <c r="J10" s="36">
        <f t="shared" si="2"/>
        <v>0</v>
      </c>
      <c r="K10" s="38">
        <f t="shared" si="3"/>
        <v>0</v>
      </c>
      <c r="L10" s="39"/>
      <c r="M10" s="39"/>
      <c r="N10" s="45"/>
      <c r="O10" s="41"/>
    </row>
    <row r="11" ht="21.75" hidden="1" customHeight="1">
      <c r="A11" s="57" t="s">
        <v>60</v>
      </c>
      <c r="B11" s="58">
        <f t="shared" si="4"/>
        <v>-5</v>
      </c>
      <c r="C11" s="59"/>
      <c r="D11" s="238"/>
      <c r="E11" s="61"/>
      <c r="F11" s="62"/>
      <c r="G11" s="63"/>
      <c r="H11" s="63">
        <f t="shared" si="1"/>
        <v>0</v>
      </c>
      <c r="I11" s="63"/>
      <c r="J11" s="63">
        <f t="shared" si="2"/>
        <v>0</v>
      </c>
      <c r="K11" s="65">
        <f t="shared" si="3"/>
        <v>0</v>
      </c>
      <c r="L11" s="66"/>
      <c r="M11" s="66"/>
      <c r="N11" s="67"/>
      <c r="O11" s="68"/>
    </row>
    <row r="12" ht="21.75" hidden="1" customHeight="1">
      <c r="A12" s="57" t="s">
        <v>60</v>
      </c>
      <c r="B12" s="31">
        <f t="shared" si="4"/>
        <v>-4</v>
      </c>
      <c r="C12" s="87"/>
      <c r="D12" s="88"/>
      <c r="E12" s="39"/>
      <c r="F12" s="35"/>
      <c r="G12" s="36"/>
      <c r="H12" s="36">
        <f t="shared" si="1"/>
        <v>0</v>
      </c>
      <c r="I12" s="36"/>
      <c r="J12" s="36">
        <f t="shared" si="2"/>
        <v>0</v>
      </c>
      <c r="K12" s="38">
        <f t="shared" si="3"/>
        <v>0</v>
      </c>
      <c r="L12" s="39"/>
      <c r="M12" s="39"/>
      <c r="N12" s="45"/>
      <c r="O12" s="41"/>
    </row>
    <row r="13" ht="21.75" hidden="1" customHeight="1">
      <c r="A13" s="57" t="s">
        <v>60</v>
      </c>
      <c r="B13" s="58">
        <f t="shared" si="4"/>
        <v>-3</v>
      </c>
      <c r="C13" s="239"/>
      <c r="D13" s="238"/>
      <c r="E13" s="66"/>
      <c r="F13" s="62"/>
      <c r="G13" s="63"/>
      <c r="H13" s="63">
        <f t="shared" si="1"/>
        <v>0</v>
      </c>
      <c r="I13" s="63"/>
      <c r="J13" s="63">
        <f t="shared" si="2"/>
        <v>0</v>
      </c>
      <c r="K13" s="65">
        <f t="shared" si="3"/>
        <v>0</v>
      </c>
      <c r="L13" s="66"/>
      <c r="M13" s="66"/>
      <c r="N13" s="67"/>
      <c r="O13" s="68"/>
    </row>
    <row r="14" ht="21.75" hidden="1" customHeight="1">
      <c r="A14" s="57" t="s">
        <v>60</v>
      </c>
      <c r="B14" s="31">
        <f t="shared" si="4"/>
        <v>-2</v>
      </c>
      <c r="C14" s="87"/>
      <c r="D14" s="88"/>
      <c r="E14" s="39"/>
      <c r="F14" s="35"/>
      <c r="G14" s="36"/>
      <c r="H14" s="36">
        <f t="shared" si="1"/>
        <v>0</v>
      </c>
      <c r="I14" s="36"/>
      <c r="J14" s="36">
        <f t="shared" si="2"/>
        <v>0</v>
      </c>
      <c r="K14" s="38">
        <f t="shared" si="3"/>
        <v>0</v>
      </c>
      <c r="L14" s="39"/>
      <c r="M14" s="39"/>
      <c r="N14" s="45"/>
      <c r="O14" s="41"/>
    </row>
    <row r="15" ht="21.75" customHeight="1">
      <c r="A15" s="47" t="s">
        <v>67</v>
      </c>
      <c r="B15" s="48"/>
      <c r="C15" s="48"/>
      <c r="D15" s="48"/>
      <c r="E15" s="48"/>
      <c r="F15" s="49"/>
      <c r="G15" s="50"/>
      <c r="H15" s="51">
        <f>SUM(H9:H14)</f>
        <v>0</v>
      </c>
      <c r="I15" s="50"/>
      <c r="J15" s="51">
        <f t="shared" ref="J15:K15" si="5">SUM(J9:J14)</f>
        <v>0</v>
      </c>
      <c r="K15" s="52">
        <f t="shared" si="5"/>
        <v>0</v>
      </c>
      <c r="L15" s="50"/>
      <c r="M15" s="50"/>
      <c r="N15" s="50"/>
      <c r="O15" s="50"/>
    </row>
    <row r="16" ht="14.25" customHeight="1"/>
    <row r="17" ht="24.0" hidden="1" customHeight="1">
      <c r="A17" s="71"/>
      <c r="B17" s="6"/>
      <c r="C17" s="6"/>
      <c r="D17" s="6"/>
      <c r="E17" s="6"/>
      <c r="F17" s="12"/>
      <c r="G17" s="72" t="s">
        <v>26</v>
      </c>
      <c r="H17" s="6"/>
      <c r="I17" s="6"/>
      <c r="J17" s="12"/>
      <c r="K17" s="73">
        <f>SUM(K18:K23)</f>
        <v>0</v>
      </c>
      <c r="L17" s="74"/>
      <c r="M17" s="74"/>
      <c r="N17" s="74"/>
      <c r="O17" s="74"/>
    </row>
    <row r="18" ht="21.75" hidden="1" customHeight="1">
      <c r="A18" s="75" t="s">
        <v>69</v>
      </c>
      <c r="B18" s="76">
        <f t="shared" ref="B18:B23" si="6">ROW()-26+1</f>
        <v>-7</v>
      </c>
      <c r="C18" s="77"/>
      <c r="D18" s="90"/>
      <c r="E18" s="79"/>
      <c r="F18" s="91"/>
      <c r="G18" s="82"/>
      <c r="H18" s="82">
        <f t="shared" ref="H18:H23" si="7">IFERROR(G18*D18,0)</f>
        <v>0</v>
      </c>
      <c r="I18" s="82"/>
      <c r="J18" s="82">
        <f t="shared" ref="J18:J23" si="8">IFERROR(I18*D18,0)</f>
        <v>0</v>
      </c>
      <c r="K18" s="83">
        <f t="shared" ref="K18:K23" si="9">H18+J18</f>
        <v>0</v>
      </c>
      <c r="L18" s="84"/>
      <c r="M18" s="84"/>
      <c r="N18" s="85"/>
      <c r="O18" s="86"/>
    </row>
    <row r="19" ht="21.75" hidden="1" customHeight="1">
      <c r="A19" s="75" t="s">
        <v>69</v>
      </c>
      <c r="B19" s="31">
        <f t="shared" si="6"/>
        <v>-6</v>
      </c>
      <c r="C19" s="87"/>
      <c r="D19" s="88"/>
      <c r="E19" s="39"/>
      <c r="F19" s="35"/>
      <c r="G19" s="36"/>
      <c r="H19" s="36">
        <f t="shared" si="7"/>
        <v>0</v>
      </c>
      <c r="I19" s="36"/>
      <c r="J19" s="36">
        <f t="shared" si="8"/>
        <v>0</v>
      </c>
      <c r="K19" s="38">
        <f t="shared" si="9"/>
        <v>0</v>
      </c>
      <c r="L19" s="39"/>
      <c r="M19" s="39"/>
      <c r="N19" s="45"/>
      <c r="O19" s="41"/>
    </row>
    <row r="20" ht="21.75" hidden="1" customHeight="1">
      <c r="A20" s="75" t="s">
        <v>69</v>
      </c>
      <c r="B20" s="76">
        <f t="shared" si="6"/>
        <v>-5</v>
      </c>
      <c r="C20" s="89"/>
      <c r="D20" s="90"/>
      <c r="E20" s="84"/>
      <c r="F20" s="91"/>
      <c r="G20" s="82"/>
      <c r="H20" s="82">
        <f t="shared" si="7"/>
        <v>0</v>
      </c>
      <c r="I20" s="82"/>
      <c r="J20" s="82">
        <f t="shared" si="8"/>
        <v>0</v>
      </c>
      <c r="K20" s="83">
        <f t="shared" si="9"/>
        <v>0</v>
      </c>
      <c r="L20" s="84"/>
      <c r="M20" s="84"/>
      <c r="N20" s="85"/>
      <c r="O20" s="86"/>
    </row>
    <row r="21" ht="21.75" hidden="1" customHeight="1">
      <c r="A21" s="75" t="s">
        <v>69</v>
      </c>
      <c r="B21" s="31">
        <f t="shared" si="6"/>
        <v>-4</v>
      </c>
      <c r="C21" s="87"/>
      <c r="D21" s="88"/>
      <c r="E21" s="39"/>
      <c r="F21" s="35"/>
      <c r="G21" s="36"/>
      <c r="H21" s="36">
        <f t="shared" si="7"/>
        <v>0</v>
      </c>
      <c r="I21" s="36"/>
      <c r="J21" s="36">
        <f t="shared" si="8"/>
        <v>0</v>
      </c>
      <c r="K21" s="38">
        <f t="shared" si="9"/>
        <v>0</v>
      </c>
      <c r="L21" s="39"/>
      <c r="M21" s="39"/>
      <c r="N21" s="45"/>
      <c r="O21" s="41"/>
    </row>
    <row r="22" ht="21.75" hidden="1" customHeight="1">
      <c r="A22" s="75" t="s">
        <v>69</v>
      </c>
      <c r="B22" s="76">
        <f t="shared" si="6"/>
        <v>-3</v>
      </c>
      <c r="C22" s="89"/>
      <c r="D22" s="90"/>
      <c r="E22" s="84"/>
      <c r="F22" s="91"/>
      <c r="G22" s="82"/>
      <c r="H22" s="82">
        <f t="shared" si="7"/>
        <v>0</v>
      </c>
      <c r="I22" s="82"/>
      <c r="J22" s="82">
        <f t="shared" si="8"/>
        <v>0</v>
      </c>
      <c r="K22" s="83">
        <f t="shared" si="9"/>
        <v>0</v>
      </c>
      <c r="L22" s="84"/>
      <c r="M22" s="84"/>
      <c r="N22" s="85"/>
      <c r="O22" s="86"/>
    </row>
    <row r="23" ht="21.75" hidden="1" customHeight="1">
      <c r="A23" s="75" t="s">
        <v>69</v>
      </c>
      <c r="B23" s="31">
        <f t="shared" si="6"/>
        <v>-2</v>
      </c>
      <c r="C23" s="87"/>
      <c r="D23" s="88"/>
      <c r="E23" s="39"/>
      <c r="F23" s="35"/>
      <c r="G23" s="36"/>
      <c r="H23" s="36">
        <f t="shared" si="7"/>
        <v>0</v>
      </c>
      <c r="I23" s="36"/>
      <c r="J23" s="36">
        <f t="shared" si="8"/>
        <v>0</v>
      </c>
      <c r="K23" s="38">
        <f t="shared" si="9"/>
        <v>0</v>
      </c>
      <c r="L23" s="39"/>
      <c r="M23" s="39"/>
      <c r="N23" s="45"/>
      <c r="O23" s="41"/>
    </row>
    <row r="24" ht="21.75" hidden="1" customHeight="1">
      <c r="A24" s="47" t="s">
        <v>72</v>
      </c>
      <c r="B24" s="48"/>
      <c r="C24" s="48"/>
      <c r="D24" s="48"/>
      <c r="E24" s="48"/>
      <c r="F24" s="49"/>
      <c r="G24" s="50"/>
      <c r="H24" s="51">
        <f>SUM(H18:H23)</f>
        <v>0</v>
      </c>
      <c r="I24" s="50"/>
      <c r="J24" s="51">
        <f t="shared" ref="J24:K24" si="10">SUM(J18:J23)</f>
        <v>0</v>
      </c>
      <c r="K24" s="52">
        <f t="shared" si="10"/>
        <v>0</v>
      </c>
      <c r="L24" s="50"/>
      <c r="M24" s="50"/>
      <c r="N24" s="50"/>
      <c r="O24" s="50"/>
    </row>
    <row r="25" ht="14.25" hidden="1" customHeight="1"/>
    <row r="26" ht="24.0" hidden="1" customHeight="1">
      <c r="A26" s="92"/>
      <c r="B26" s="6"/>
      <c r="C26" s="6"/>
      <c r="D26" s="6"/>
      <c r="E26" s="6"/>
      <c r="F26" s="12"/>
      <c r="G26" s="93" t="s">
        <v>26</v>
      </c>
      <c r="H26" s="6"/>
      <c r="I26" s="6"/>
      <c r="J26" s="12"/>
      <c r="K26" s="94">
        <f>SUM(K27:K32)</f>
        <v>0</v>
      </c>
      <c r="L26" s="95"/>
      <c r="M26" s="95"/>
      <c r="N26" s="95"/>
      <c r="O26" s="95"/>
    </row>
    <row r="27" ht="21.75" hidden="1" customHeight="1">
      <c r="A27" s="96" t="s">
        <v>74</v>
      </c>
      <c r="B27" s="97">
        <f t="shared" ref="B27:B32" si="11">ROW()-35+1</f>
        <v>-7</v>
      </c>
      <c r="C27" s="98"/>
      <c r="D27" s="99"/>
      <c r="E27" s="100"/>
      <c r="F27" s="110"/>
      <c r="G27" s="103"/>
      <c r="H27" s="103">
        <f t="shared" ref="H27:H32" si="12">IFERROR(G27*D27,0)</f>
        <v>0</v>
      </c>
      <c r="I27" s="103"/>
      <c r="J27" s="103">
        <f t="shared" ref="J27:J32" si="13">IFERROR(I27*D27,0)</f>
        <v>0</v>
      </c>
      <c r="K27" s="104">
        <f t="shared" ref="K27:K32" si="14">H27+J27</f>
        <v>0</v>
      </c>
      <c r="L27" s="105"/>
      <c r="M27" s="105"/>
      <c r="N27" s="106"/>
      <c r="O27" s="107"/>
    </row>
    <row r="28" ht="21.75" hidden="1" customHeight="1">
      <c r="A28" s="96" t="s">
        <v>74</v>
      </c>
      <c r="B28" s="31">
        <f t="shared" si="11"/>
        <v>-6</v>
      </c>
      <c r="C28" s="32"/>
      <c r="D28" s="33"/>
      <c r="E28" s="34"/>
      <c r="F28" s="35"/>
      <c r="G28" s="36"/>
      <c r="H28" s="36">
        <f t="shared" si="12"/>
        <v>0</v>
      </c>
      <c r="I28" s="36"/>
      <c r="J28" s="36">
        <f t="shared" si="13"/>
        <v>0</v>
      </c>
      <c r="K28" s="38">
        <f t="shared" si="14"/>
        <v>0</v>
      </c>
      <c r="L28" s="39"/>
      <c r="M28" s="39"/>
      <c r="N28" s="45"/>
      <c r="O28" s="41"/>
    </row>
    <row r="29" ht="21.75" hidden="1" customHeight="1">
      <c r="A29" s="96" t="s">
        <v>74</v>
      </c>
      <c r="B29" s="97">
        <f t="shared" si="11"/>
        <v>-5</v>
      </c>
      <c r="C29" s="108"/>
      <c r="D29" s="109"/>
      <c r="E29" s="105"/>
      <c r="F29" s="110"/>
      <c r="G29" s="103"/>
      <c r="H29" s="103">
        <f t="shared" si="12"/>
        <v>0</v>
      </c>
      <c r="I29" s="103"/>
      <c r="J29" s="103">
        <f t="shared" si="13"/>
        <v>0</v>
      </c>
      <c r="K29" s="104">
        <f t="shared" si="14"/>
        <v>0</v>
      </c>
      <c r="L29" s="105"/>
      <c r="M29" s="105"/>
      <c r="N29" s="106"/>
      <c r="O29" s="107"/>
    </row>
    <row r="30" ht="21.75" hidden="1" customHeight="1">
      <c r="A30" s="96" t="s">
        <v>74</v>
      </c>
      <c r="B30" s="31">
        <f t="shared" si="11"/>
        <v>-4</v>
      </c>
      <c r="C30" s="87"/>
      <c r="D30" s="88"/>
      <c r="E30" s="39"/>
      <c r="F30" s="35"/>
      <c r="G30" s="36"/>
      <c r="H30" s="36">
        <f t="shared" si="12"/>
        <v>0</v>
      </c>
      <c r="I30" s="36"/>
      <c r="J30" s="36">
        <f t="shared" si="13"/>
        <v>0</v>
      </c>
      <c r="K30" s="38">
        <f t="shared" si="14"/>
        <v>0</v>
      </c>
      <c r="L30" s="39"/>
      <c r="M30" s="39"/>
      <c r="N30" s="45"/>
      <c r="O30" s="41"/>
    </row>
    <row r="31" ht="21.75" hidden="1" customHeight="1">
      <c r="A31" s="96" t="s">
        <v>74</v>
      </c>
      <c r="B31" s="97">
        <f t="shared" si="11"/>
        <v>-3</v>
      </c>
      <c r="C31" s="108"/>
      <c r="D31" s="109"/>
      <c r="E31" s="105"/>
      <c r="F31" s="110"/>
      <c r="G31" s="103"/>
      <c r="H31" s="103">
        <f t="shared" si="12"/>
        <v>0</v>
      </c>
      <c r="I31" s="103"/>
      <c r="J31" s="103">
        <f t="shared" si="13"/>
        <v>0</v>
      </c>
      <c r="K31" s="104">
        <f t="shared" si="14"/>
        <v>0</v>
      </c>
      <c r="L31" s="105"/>
      <c r="M31" s="105"/>
      <c r="N31" s="106"/>
      <c r="O31" s="107"/>
    </row>
    <row r="32" ht="21.75" hidden="1" customHeight="1">
      <c r="A32" s="96" t="s">
        <v>74</v>
      </c>
      <c r="B32" s="31">
        <f t="shared" si="11"/>
        <v>-2</v>
      </c>
      <c r="C32" s="87"/>
      <c r="D32" s="88"/>
      <c r="E32" s="39"/>
      <c r="F32" s="35"/>
      <c r="G32" s="36"/>
      <c r="H32" s="36">
        <f t="shared" si="12"/>
        <v>0</v>
      </c>
      <c r="I32" s="36"/>
      <c r="J32" s="36">
        <f t="shared" si="13"/>
        <v>0</v>
      </c>
      <c r="K32" s="38">
        <f t="shared" si="14"/>
        <v>0</v>
      </c>
      <c r="L32" s="39"/>
      <c r="M32" s="39"/>
      <c r="N32" s="45"/>
      <c r="O32" s="41"/>
    </row>
    <row r="33" ht="21.75" hidden="1" customHeight="1">
      <c r="A33" s="47" t="s">
        <v>77</v>
      </c>
      <c r="B33" s="48"/>
      <c r="C33" s="48"/>
      <c r="D33" s="48"/>
      <c r="E33" s="48"/>
      <c r="F33" s="49"/>
      <c r="G33" s="50"/>
      <c r="H33" s="51">
        <f>SUM(H27:H32)</f>
        <v>0</v>
      </c>
      <c r="I33" s="50"/>
      <c r="J33" s="51">
        <f t="shared" ref="J33:K33" si="15">SUM(J27:J32)</f>
        <v>0</v>
      </c>
      <c r="K33" s="52">
        <f t="shared" si="15"/>
        <v>0</v>
      </c>
      <c r="L33" s="50"/>
      <c r="M33" s="50"/>
      <c r="N33" s="50"/>
      <c r="O33" s="50"/>
    </row>
    <row r="34" ht="14.25" hidden="1" customHeight="1"/>
    <row r="35" ht="24.0" hidden="1" customHeight="1">
      <c r="A35" s="111"/>
      <c r="B35" s="6"/>
      <c r="C35" s="6"/>
      <c r="D35" s="6"/>
      <c r="E35" s="6"/>
      <c r="F35" s="12"/>
      <c r="G35" s="112" t="s">
        <v>26</v>
      </c>
      <c r="H35" s="6"/>
      <c r="I35" s="6"/>
      <c r="J35" s="12"/>
      <c r="K35" s="113">
        <f>SUM(K36:K41)</f>
        <v>0</v>
      </c>
      <c r="L35" s="114"/>
      <c r="M35" s="114"/>
      <c r="N35" s="114"/>
      <c r="O35" s="114"/>
    </row>
    <row r="36" ht="21.75" hidden="1" customHeight="1">
      <c r="A36" s="115" t="s">
        <v>79</v>
      </c>
      <c r="B36" s="116">
        <f t="shared" ref="B36:B41" si="16">ROW()-44+1</f>
        <v>-7</v>
      </c>
      <c r="C36" s="117"/>
      <c r="D36" s="127"/>
      <c r="E36" s="119"/>
      <c r="F36" s="128"/>
      <c r="G36" s="121"/>
      <c r="H36" s="121">
        <f t="shared" ref="H36:H41" si="17">IFERROR(G36*D36,0)</f>
        <v>0</v>
      </c>
      <c r="I36" s="121"/>
      <c r="J36" s="121">
        <f t="shared" ref="J36:J41" si="18">IFERROR(I36*D36,0)</f>
        <v>0</v>
      </c>
      <c r="K36" s="122">
        <f t="shared" ref="K36:K41" si="19">H36+J36</f>
        <v>0</v>
      </c>
      <c r="L36" s="123"/>
      <c r="M36" s="123"/>
      <c r="N36" s="124"/>
      <c r="O36" s="125"/>
    </row>
    <row r="37" ht="21.75" hidden="1" customHeight="1">
      <c r="A37" s="115" t="s">
        <v>79</v>
      </c>
      <c r="B37" s="31">
        <f t="shared" si="16"/>
        <v>-6</v>
      </c>
      <c r="C37" s="87"/>
      <c r="D37" s="88"/>
      <c r="E37" s="39"/>
      <c r="F37" s="35"/>
      <c r="G37" s="36"/>
      <c r="H37" s="36">
        <f t="shared" si="17"/>
        <v>0</v>
      </c>
      <c r="I37" s="36"/>
      <c r="J37" s="36">
        <f t="shared" si="18"/>
        <v>0</v>
      </c>
      <c r="K37" s="38">
        <f t="shared" si="19"/>
        <v>0</v>
      </c>
      <c r="L37" s="39"/>
      <c r="M37" s="39"/>
      <c r="N37" s="45"/>
      <c r="O37" s="41"/>
    </row>
    <row r="38" ht="21.75" hidden="1" customHeight="1">
      <c r="A38" s="115" t="s">
        <v>79</v>
      </c>
      <c r="B38" s="116">
        <f t="shared" si="16"/>
        <v>-5</v>
      </c>
      <c r="C38" s="126"/>
      <c r="D38" s="127"/>
      <c r="E38" s="123"/>
      <c r="F38" s="128"/>
      <c r="G38" s="121"/>
      <c r="H38" s="121">
        <f t="shared" si="17"/>
        <v>0</v>
      </c>
      <c r="I38" s="121"/>
      <c r="J38" s="121">
        <f t="shared" si="18"/>
        <v>0</v>
      </c>
      <c r="K38" s="122">
        <f t="shared" si="19"/>
        <v>0</v>
      </c>
      <c r="L38" s="123"/>
      <c r="M38" s="123"/>
      <c r="N38" s="124"/>
      <c r="O38" s="125"/>
    </row>
    <row r="39" ht="21.75" hidden="1" customHeight="1">
      <c r="A39" s="115" t="s">
        <v>79</v>
      </c>
      <c r="B39" s="31">
        <f t="shared" si="16"/>
        <v>-4</v>
      </c>
      <c r="C39" s="87"/>
      <c r="D39" s="88"/>
      <c r="E39" s="39"/>
      <c r="F39" s="35"/>
      <c r="G39" s="36"/>
      <c r="H39" s="36">
        <f t="shared" si="17"/>
        <v>0</v>
      </c>
      <c r="I39" s="36"/>
      <c r="J39" s="36">
        <f t="shared" si="18"/>
        <v>0</v>
      </c>
      <c r="K39" s="38">
        <f t="shared" si="19"/>
        <v>0</v>
      </c>
      <c r="L39" s="39"/>
      <c r="M39" s="39"/>
      <c r="N39" s="45"/>
      <c r="O39" s="41"/>
    </row>
    <row r="40" ht="21.75" hidden="1" customHeight="1">
      <c r="A40" s="115" t="s">
        <v>79</v>
      </c>
      <c r="B40" s="116">
        <f t="shared" si="16"/>
        <v>-3</v>
      </c>
      <c r="C40" s="126"/>
      <c r="D40" s="127"/>
      <c r="E40" s="123"/>
      <c r="F40" s="128"/>
      <c r="G40" s="121"/>
      <c r="H40" s="121">
        <f t="shared" si="17"/>
        <v>0</v>
      </c>
      <c r="I40" s="121"/>
      <c r="J40" s="121">
        <f t="shared" si="18"/>
        <v>0</v>
      </c>
      <c r="K40" s="122">
        <f t="shared" si="19"/>
        <v>0</v>
      </c>
      <c r="L40" s="123"/>
      <c r="M40" s="123"/>
      <c r="N40" s="124"/>
      <c r="O40" s="125"/>
    </row>
    <row r="41" ht="21.75" hidden="1" customHeight="1">
      <c r="A41" s="115" t="s">
        <v>79</v>
      </c>
      <c r="B41" s="31">
        <f t="shared" si="16"/>
        <v>-2</v>
      </c>
      <c r="C41" s="87"/>
      <c r="D41" s="88"/>
      <c r="E41" s="39"/>
      <c r="F41" s="35"/>
      <c r="G41" s="36"/>
      <c r="H41" s="36">
        <f t="shared" si="17"/>
        <v>0</v>
      </c>
      <c r="I41" s="36"/>
      <c r="J41" s="36">
        <f t="shared" si="18"/>
        <v>0</v>
      </c>
      <c r="K41" s="38">
        <f t="shared" si="19"/>
        <v>0</v>
      </c>
      <c r="L41" s="39"/>
      <c r="M41" s="39"/>
      <c r="N41" s="45"/>
      <c r="O41" s="41"/>
    </row>
    <row r="42" ht="21.75" hidden="1" customHeight="1">
      <c r="A42" s="47" t="s">
        <v>81</v>
      </c>
      <c r="B42" s="48"/>
      <c r="C42" s="48"/>
      <c r="D42" s="48"/>
      <c r="E42" s="48"/>
      <c r="F42" s="49"/>
      <c r="G42" s="50"/>
      <c r="H42" s="51">
        <f>SUM(H36:H41)</f>
        <v>0</v>
      </c>
      <c r="I42" s="50"/>
      <c r="J42" s="51">
        <f t="shared" ref="J42:K42" si="20">SUM(J36:J41)</f>
        <v>0</v>
      </c>
      <c r="K42" s="52">
        <f t="shared" si="20"/>
        <v>0</v>
      </c>
      <c r="L42" s="50"/>
      <c r="M42" s="50"/>
      <c r="N42" s="50"/>
      <c r="O42" s="50"/>
    </row>
    <row r="43" ht="14.25" hidden="1" customHeight="1"/>
    <row r="44" ht="24.0" hidden="1" customHeight="1">
      <c r="A44" s="129"/>
      <c r="B44" s="6"/>
      <c r="C44" s="6"/>
      <c r="D44" s="6"/>
      <c r="E44" s="6"/>
      <c r="F44" s="12"/>
      <c r="G44" s="130" t="s">
        <v>26</v>
      </c>
      <c r="H44" s="6"/>
      <c r="I44" s="6"/>
      <c r="J44" s="12"/>
      <c r="K44" s="131">
        <f>SUM(K45:K50)</f>
        <v>0</v>
      </c>
      <c r="L44" s="132"/>
      <c r="M44" s="132"/>
      <c r="N44" s="132"/>
      <c r="O44" s="132"/>
    </row>
    <row r="45" ht="21.75" hidden="1" customHeight="1">
      <c r="A45" s="133" t="s">
        <v>83</v>
      </c>
      <c r="B45" s="134">
        <f t="shared" ref="B45:B50" si="21">ROW()-53+1</f>
        <v>-7</v>
      </c>
      <c r="C45" s="135"/>
      <c r="D45" s="136"/>
      <c r="E45" s="137"/>
      <c r="F45" s="138"/>
      <c r="G45" s="139"/>
      <c r="H45" s="139">
        <f t="shared" ref="H45:H50" si="22">IFERROR(G45*D45,0)</f>
        <v>0</v>
      </c>
      <c r="I45" s="139"/>
      <c r="J45" s="139">
        <f t="shared" ref="J45:J50" si="23">IFERROR(I45*D45,0)</f>
        <v>0</v>
      </c>
      <c r="K45" s="141">
        <f t="shared" ref="K45:K50" si="24">H45+J45</f>
        <v>0</v>
      </c>
      <c r="L45" s="142"/>
      <c r="M45" s="142"/>
      <c r="N45" s="147"/>
      <c r="O45" s="144"/>
    </row>
    <row r="46" ht="21.75" hidden="1" customHeight="1">
      <c r="A46" s="133" t="s">
        <v>83</v>
      </c>
      <c r="B46" s="31">
        <f t="shared" si="21"/>
        <v>-6</v>
      </c>
      <c r="C46" s="32"/>
      <c r="D46" s="33"/>
      <c r="E46" s="34"/>
      <c r="F46" s="35"/>
      <c r="G46" s="36"/>
      <c r="H46" s="36">
        <f t="shared" si="22"/>
        <v>0</v>
      </c>
      <c r="I46" s="36"/>
      <c r="J46" s="36">
        <f t="shared" si="23"/>
        <v>0</v>
      </c>
      <c r="K46" s="38">
        <f t="shared" si="24"/>
        <v>0</v>
      </c>
      <c r="L46" s="39"/>
      <c r="M46" s="39"/>
      <c r="N46" s="45"/>
      <c r="O46" s="41"/>
    </row>
    <row r="47" ht="21.75" hidden="1" customHeight="1">
      <c r="A47" s="133" t="s">
        <v>83</v>
      </c>
      <c r="B47" s="134">
        <f t="shared" si="21"/>
        <v>-5</v>
      </c>
      <c r="C47" s="135"/>
      <c r="D47" s="136"/>
      <c r="E47" s="137"/>
      <c r="F47" s="138"/>
      <c r="G47" s="139"/>
      <c r="H47" s="139">
        <f t="shared" si="22"/>
        <v>0</v>
      </c>
      <c r="I47" s="139"/>
      <c r="J47" s="139">
        <f t="shared" si="23"/>
        <v>0</v>
      </c>
      <c r="K47" s="141">
        <f t="shared" si="24"/>
        <v>0</v>
      </c>
      <c r="L47" s="142"/>
      <c r="M47" s="142"/>
      <c r="N47" s="147"/>
      <c r="O47" s="144"/>
    </row>
    <row r="48" ht="21.75" hidden="1" customHeight="1">
      <c r="A48" s="133" t="s">
        <v>83</v>
      </c>
      <c r="B48" s="31">
        <f t="shared" si="21"/>
        <v>-4</v>
      </c>
      <c r="C48" s="32"/>
      <c r="D48" s="88"/>
      <c r="E48" s="34"/>
      <c r="F48" s="35"/>
      <c r="G48" s="36"/>
      <c r="H48" s="36">
        <f t="shared" si="22"/>
        <v>0</v>
      </c>
      <c r="I48" s="36"/>
      <c r="J48" s="36">
        <f t="shared" si="23"/>
        <v>0</v>
      </c>
      <c r="K48" s="38">
        <f t="shared" si="24"/>
        <v>0</v>
      </c>
      <c r="L48" s="39"/>
      <c r="M48" s="39"/>
      <c r="N48" s="45"/>
      <c r="O48" s="41"/>
    </row>
    <row r="49" ht="21.75" hidden="1" customHeight="1">
      <c r="A49" s="133" t="s">
        <v>83</v>
      </c>
      <c r="B49" s="134">
        <f t="shared" si="21"/>
        <v>-3</v>
      </c>
      <c r="C49" s="240"/>
      <c r="D49" s="241"/>
      <c r="E49" s="142"/>
      <c r="F49" s="138"/>
      <c r="G49" s="139"/>
      <c r="H49" s="139">
        <f t="shared" si="22"/>
        <v>0</v>
      </c>
      <c r="I49" s="139"/>
      <c r="J49" s="139">
        <f t="shared" si="23"/>
        <v>0</v>
      </c>
      <c r="K49" s="141">
        <f t="shared" si="24"/>
        <v>0</v>
      </c>
      <c r="L49" s="142"/>
      <c r="M49" s="142"/>
      <c r="N49" s="147"/>
      <c r="O49" s="144"/>
    </row>
    <row r="50" ht="21.75" hidden="1" customHeight="1">
      <c r="A50" s="133" t="s">
        <v>83</v>
      </c>
      <c r="B50" s="31">
        <f t="shared" si="21"/>
        <v>-2</v>
      </c>
      <c r="C50" s="87"/>
      <c r="D50" s="88"/>
      <c r="E50" s="39"/>
      <c r="F50" s="35"/>
      <c r="G50" s="36"/>
      <c r="H50" s="36">
        <f t="shared" si="22"/>
        <v>0</v>
      </c>
      <c r="I50" s="36"/>
      <c r="J50" s="36">
        <f t="shared" si="23"/>
        <v>0</v>
      </c>
      <c r="K50" s="38">
        <f t="shared" si="24"/>
        <v>0</v>
      </c>
      <c r="L50" s="39"/>
      <c r="M50" s="39"/>
      <c r="N50" s="45"/>
      <c r="O50" s="41"/>
    </row>
    <row r="51" ht="21.75" hidden="1" customHeight="1">
      <c r="A51" s="47" t="s">
        <v>97</v>
      </c>
      <c r="B51" s="48"/>
      <c r="C51" s="48"/>
      <c r="D51" s="48"/>
      <c r="E51" s="48"/>
      <c r="F51" s="49"/>
      <c r="G51" s="50"/>
      <c r="H51" s="51">
        <f>SUM(H45:H50)</f>
        <v>0</v>
      </c>
      <c r="I51" s="50"/>
      <c r="J51" s="51">
        <f t="shared" ref="J51:K51" si="25">SUM(J45:J50)</f>
        <v>0</v>
      </c>
      <c r="K51" s="52">
        <f t="shared" si="25"/>
        <v>0</v>
      </c>
      <c r="L51" s="50"/>
      <c r="M51" s="50"/>
      <c r="N51" s="50"/>
      <c r="O51" s="50"/>
    </row>
    <row r="52" ht="14.25" hidden="1" customHeight="1"/>
    <row r="53" ht="24.0" hidden="1" customHeight="1">
      <c r="A53" s="149"/>
      <c r="B53" s="6"/>
      <c r="C53" s="6"/>
      <c r="D53" s="6"/>
      <c r="E53" s="6"/>
      <c r="F53" s="12"/>
      <c r="G53" s="150" t="s">
        <v>26</v>
      </c>
      <c r="H53" s="6"/>
      <c r="I53" s="6"/>
      <c r="J53" s="12"/>
      <c r="K53" s="151">
        <f>SUM(K54:K59)</f>
        <v>0</v>
      </c>
      <c r="L53" s="152"/>
      <c r="M53" s="152"/>
      <c r="N53" s="152"/>
      <c r="O53" s="152"/>
    </row>
    <row r="54" ht="21.75" hidden="1" customHeight="1">
      <c r="A54" s="153" t="s">
        <v>99</v>
      </c>
      <c r="B54" s="154">
        <f t="shared" ref="B54:B59" si="26">ROW()-62+1</f>
        <v>-7</v>
      </c>
      <c r="C54" s="155"/>
      <c r="D54" s="156"/>
      <c r="E54" s="157"/>
      <c r="F54" s="167"/>
      <c r="G54" s="160"/>
      <c r="H54" s="160">
        <f t="shared" ref="H54:H59" si="27">IFERROR(G54*D54,0)</f>
        <v>0</v>
      </c>
      <c r="I54" s="160"/>
      <c r="J54" s="160">
        <f t="shared" ref="J54:J59" si="28">IFERROR(I54*D54,0)</f>
        <v>0</v>
      </c>
      <c r="K54" s="161">
        <f t="shared" ref="K54:K59" si="29">H54+J54</f>
        <v>0</v>
      </c>
      <c r="L54" s="162"/>
      <c r="M54" s="162"/>
      <c r="N54" s="163"/>
      <c r="O54" s="164"/>
    </row>
    <row r="55" ht="21.75" hidden="1" customHeight="1">
      <c r="A55" s="153" t="s">
        <v>99</v>
      </c>
      <c r="B55" s="31">
        <f t="shared" si="26"/>
        <v>-6</v>
      </c>
      <c r="C55" s="87"/>
      <c r="D55" s="88"/>
      <c r="E55" s="39"/>
      <c r="F55" s="35"/>
      <c r="G55" s="36"/>
      <c r="H55" s="36">
        <f t="shared" si="27"/>
        <v>0</v>
      </c>
      <c r="I55" s="36"/>
      <c r="J55" s="36">
        <f t="shared" si="28"/>
        <v>0</v>
      </c>
      <c r="K55" s="38">
        <f t="shared" si="29"/>
        <v>0</v>
      </c>
      <c r="L55" s="39"/>
      <c r="M55" s="39"/>
      <c r="N55" s="45"/>
      <c r="O55" s="41"/>
    </row>
    <row r="56" ht="21.75" hidden="1" customHeight="1">
      <c r="A56" s="153" t="s">
        <v>99</v>
      </c>
      <c r="B56" s="154">
        <f t="shared" si="26"/>
        <v>-5</v>
      </c>
      <c r="C56" s="165"/>
      <c r="D56" s="166"/>
      <c r="E56" s="162"/>
      <c r="F56" s="167"/>
      <c r="G56" s="160"/>
      <c r="H56" s="160">
        <f t="shared" si="27"/>
        <v>0</v>
      </c>
      <c r="I56" s="160"/>
      <c r="J56" s="160">
        <f t="shared" si="28"/>
        <v>0</v>
      </c>
      <c r="K56" s="161">
        <f t="shared" si="29"/>
        <v>0</v>
      </c>
      <c r="L56" s="162"/>
      <c r="M56" s="162"/>
      <c r="N56" s="163"/>
      <c r="O56" s="164"/>
    </row>
    <row r="57" ht="21.75" hidden="1" customHeight="1">
      <c r="A57" s="153" t="s">
        <v>99</v>
      </c>
      <c r="B57" s="31">
        <f t="shared" si="26"/>
        <v>-4</v>
      </c>
      <c r="C57" s="87"/>
      <c r="D57" s="88"/>
      <c r="E57" s="39"/>
      <c r="F57" s="35"/>
      <c r="G57" s="36"/>
      <c r="H57" s="36">
        <f t="shared" si="27"/>
        <v>0</v>
      </c>
      <c r="I57" s="36"/>
      <c r="J57" s="36">
        <f t="shared" si="28"/>
        <v>0</v>
      </c>
      <c r="K57" s="38">
        <f t="shared" si="29"/>
        <v>0</v>
      </c>
      <c r="L57" s="39"/>
      <c r="M57" s="39"/>
      <c r="N57" s="45"/>
      <c r="O57" s="41"/>
    </row>
    <row r="58" ht="21.75" hidden="1" customHeight="1">
      <c r="A58" s="153" t="s">
        <v>99</v>
      </c>
      <c r="B58" s="154">
        <f t="shared" si="26"/>
        <v>-3</v>
      </c>
      <c r="C58" s="165"/>
      <c r="D58" s="166"/>
      <c r="E58" s="162"/>
      <c r="F58" s="167"/>
      <c r="G58" s="160"/>
      <c r="H58" s="160">
        <f t="shared" si="27"/>
        <v>0</v>
      </c>
      <c r="I58" s="160"/>
      <c r="J58" s="160">
        <f t="shared" si="28"/>
        <v>0</v>
      </c>
      <c r="K58" s="161">
        <f t="shared" si="29"/>
        <v>0</v>
      </c>
      <c r="L58" s="162"/>
      <c r="M58" s="162"/>
      <c r="N58" s="163"/>
      <c r="O58" s="164"/>
    </row>
    <row r="59" ht="21.75" hidden="1" customHeight="1">
      <c r="A59" s="153" t="s">
        <v>99</v>
      </c>
      <c r="B59" s="31">
        <f t="shared" si="26"/>
        <v>-2</v>
      </c>
      <c r="C59" s="87"/>
      <c r="D59" s="88"/>
      <c r="E59" s="39"/>
      <c r="F59" s="35"/>
      <c r="G59" s="36"/>
      <c r="H59" s="36">
        <f t="shared" si="27"/>
        <v>0</v>
      </c>
      <c r="I59" s="36"/>
      <c r="J59" s="36">
        <f t="shared" si="28"/>
        <v>0</v>
      </c>
      <c r="K59" s="38">
        <f t="shared" si="29"/>
        <v>0</v>
      </c>
      <c r="L59" s="39"/>
      <c r="M59" s="39"/>
      <c r="N59" s="45"/>
      <c r="O59" s="41"/>
    </row>
    <row r="60" ht="21.75" hidden="1" customHeight="1">
      <c r="A60" s="47" t="s">
        <v>102</v>
      </c>
      <c r="B60" s="48"/>
      <c r="C60" s="48"/>
      <c r="D60" s="48"/>
      <c r="E60" s="48"/>
      <c r="F60" s="49"/>
      <c r="G60" s="50"/>
      <c r="H60" s="51">
        <f>SUM(H54:H59)</f>
        <v>0</v>
      </c>
      <c r="I60" s="50"/>
      <c r="J60" s="51">
        <f t="shared" ref="J60:K60" si="30">SUM(J54:J59)</f>
        <v>0</v>
      </c>
      <c r="K60" s="52">
        <f t="shared" si="30"/>
        <v>0</v>
      </c>
      <c r="L60" s="50"/>
      <c r="M60" s="50"/>
      <c r="N60" s="50"/>
      <c r="O60" s="50"/>
    </row>
    <row r="61" ht="14.25" hidden="1" customHeight="1"/>
    <row r="62" ht="24.0" hidden="1" customHeight="1">
      <c r="A62" s="168"/>
      <c r="B62" s="6"/>
      <c r="C62" s="6"/>
      <c r="D62" s="6"/>
      <c r="E62" s="6"/>
      <c r="F62" s="12"/>
      <c r="G62" s="169" t="s">
        <v>26</v>
      </c>
      <c r="H62" s="6"/>
      <c r="I62" s="6"/>
      <c r="J62" s="12"/>
      <c r="K62" s="170">
        <f>SUM(K63:K68)</f>
        <v>0</v>
      </c>
      <c r="L62" s="171"/>
      <c r="M62" s="171"/>
      <c r="N62" s="171"/>
      <c r="O62" s="171"/>
    </row>
    <row r="63" ht="21.75" hidden="1" customHeight="1">
      <c r="A63" s="172"/>
      <c r="B63" s="173"/>
      <c r="C63" s="174"/>
      <c r="D63" s="175"/>
      <c r="E63" s="176"/>
      <c r="F63" s="186"/>
      <c r="G63" s="179"/>
      <c r="H63" s="179">
        <f t="shared" ref="H63:H68" si="31">IFERROR(G63*D63,0)</f>
        <v>0</v>
      </c>
      <c r="I63" s="179"/>
      <c r="J63" s="179">
        <f t="shared" ref="J63:J68" si="32">IFERROR(I63*D63,0)</f>
        <v>0</v>
      </c>
      <c r="K63" s="180">
        <f t="shared" ref="K63:K68" si="33">H63+J63</f>
        <v>0</v>
      </c>
      <c r="L63" s="181"/>
      <c r="M63" s="181"/>
      <c r="N63" s="182"/>
      <c r="O63" s="183"/>
    </row>
    <row r="64" ht="21.75" hidden="1" customHeight="1">
      <c r="A64" s="172" t="s">
        <v>104</v>
      </c>
      <c r="B64" s="31">
        <f t="shared" ref="B64:B68" si="34">ROW()-71+1</f>
        <v>-6</v>
      </c>
      <c r="C64" s="87"/>
      <c r="D64" s="88"/>
      <c r="E64" s="39"/>
      <c r="F64" s="35"/>
      <c r="G64" s="36"/>
      <c r="H64" s="36">
        <f t="shared" si="31"/>
        <v>0</v>
      </c>
      <c r="I64" s="36"/>
      <c r="J64" s="36">
        <f t="shared" si="32"/>
        <v>0</v>
      </c>
      <c r="K64" s="38">
        <f t="shared" si="33"/>
        <v>0</v>
      </c>
      <c r="L64" s="39"/>
      <c r="M64" s="39"/>
      <c r="N64" s="45"/>
      <c r="O64" s="41"/>
    </row>
    <row r="65" ht="21.75" hidden="1" customHeight="1">
      <c r="A65" s="172" t="s">
        <v>104</v>
      </c>
      <c r="B65" s="173">
        <f t="shared" si="34"/>
        <v>-5</v>
      </c>
      <c r="C65" s="184"/>
      <c r="D65" s="185"/>
      <c r="E65" s="181"/>
      <c r="F65" s="186"/>
      <c r="G65" s="179"/>
      <c r="H65" s="179">
        <f t="shared" si="31"/>
        <v>0</v>
      </c>
      <c r="I65" s="179"/>
      <c r="J65" s="179">
        <f t="shared" si="32"/>
        <v>0</v>
      </c>
      <c r="K65" s="180">
        <f t="shared" si="33"/>
        <v>0</v>
      </c>
      <c r="L65" s="181"/>
      <c r="M65" s="181"/>
      <c r="N65" s="182"/>
      <c r="O65" s="183"/>
    </row>
    <row r="66" ht="21.75" hidden="1" customHeight="1">
      <c r="A66" s="172" t="s">
        <v>104</v>
      </c>
      <c r="B66" s="31">
        <f t="shared" si="34"/>
        <v>-4</v>
      </c>
      <c r="C66" s="87"/>
      <c r="D66" s="88"/>
      <c r="E66" s="39"/>
      <c r="F66" s="35"/>
      <c r="G66" s="36"/>
      <c r="H66" s="36">
        <f t="shared" si="31"/>
        <v>0</v>
      </c>
      <c r="I66" s="36"/>
      <c r="J66" s="36">
        <f t="shared" si="32"/>
        <v>0</v>
      </c>
      <c r="K66" s="38">
        <f t="shared" si="33"/>
        <v>0</v>
      </c>
      <c r="L66" s="39"/>
      <c r="M66" s="39"/>
      <c r="N66" s="45"/>
      <c r="O66" s="41"/>
    </row>
    <row r="67" ht="21.75" hidden="1" customHeight="1">
      <c r="A67" s="172" t="s">
        <v>104</v>
      </c>
      <c r="B67" s="173">
        <f t="shared" si="34"/>
        <v>-3</v>
      </c>
      <c r="C67" s="184"/>
      <c r="D67" s="185"/>
      <c r="E67" s="181"/>
      <c r="F67" s="186"/>
      <c r="G67" s="179"/>
      <c r="H67" s="179">
        <f t="shared" si="31"/>
        <v>0</v>
      </c>
      <c r="I67" s="179"/>
      <c r="J67" s="179">
        <f t="shared" si="32"/>
        <v>0</v>
      </c>
      <c r="K67" s="180">
        <f t="shared" si="33"/>
        <v>0</v>
      </c>
      <c r="L67" s="181"/>
      <c r="M67" s="181"/>
      <c r="N67" s="182"/>
      <c r="O67" s="183"/>
    </row>
    <row r="68" ht="21.75" hidden="1" customHeight="1">
      <c r="A68" s="172" t="s">
        <v>104</v>
      </c>
      <c r="B68" s="31">
        <f t="shared" si="34"/>
        <v>-2</v>
      </c>
      <c r="C68" s="87"/>
      <c r="D68" s="88"/>
      <c r="E68" s="39"/>
      <c r="F68" s="35"/>
      <c r="G68" s="36"/>
      <c r="H68" s="36">
        <f t="shared" si="31"/>
        <v>0</v>
      </c>
      <c r="I68" s="36"/>
      <c r="J68" s="36">
        <f t="shared" si="32"/>
        <v>0</v>
      </c>
      <c r="K68" s="38">
        <f t="shared" si="33"/>
        <v>0</v>
      </c>
      <c r="L68" s="39"/>
      <c r="M68" s="39"/>
      <c r="N68" s="45"/>
      <c r="O68" s="41"/>
    </row>
    <row r="69" ht="21.75" hidden="1" customHeight="1">
      <c r="A69" s="47" t="s">
        <v>107</v>
      </c>
      <c r="B69" s="48"/>
      <c r="C69" s="48"/>
      <c r="D69" s="48"/>
      <c r="E69" s="48"/>
      <c r="F69" s="49"/>
      <c r="G69" s="50"/>
      <c r="H69" s="51">
        <f>SUM(H63:H68)</f>
        <v>0</v>
      </c>
      <c r="I69" s="50"/>
      <c r="J69" s="51">
        <f t="shared" ref="J69:K69" si="35">SUM(J63:J68)</f>
        <v>0</v>
      </c>
      <c r="K69" s="52">
        <f t="shared" si="35"/>
        <v>0</v>
      </c>
      <c r="L69" s="50"/>
      <c r="M69" s="50"/>
      <c r="N69" s="50"/>
      <c r="O69" s="50"/>
    </row>
    <row r="70" ht="14.25" hidden="1" customHeight="1"/>
    <row r="71" ht="24.0" hidden="1" customHeight="1">
      <c r="A71" s="187" t="s">
        <v>108</v>
      </c>
      <c r="B71" s="6"/>
      <c r="C71" s="6"/>
      <c r="D71" s="6"/>
      <c r="E71" s="6"/>
      <c r="F71" s="12"/>
      <c r="G71" s="188" t="s">
        <v>26</v>
      </c>
      <c r="H71" s="6"/>
      <c r="I71" s="6"/>
      <c r="J71" s="12"/>
      <c r="K71" s="189">
        <f>SUM(K72:K77)</f>
        <v>0</v>
      </c>
      <c r="L71" s="190"/>
      <c r="M71" s="190"/>
      <c r="N71" s="190"/>
      <c r="O71" s="190"/>
    </row>
    <row r="72" ht="21.75" hidden="1" customHeight="1">
      <c r="A72" s="191" t="s">
        <v>109</v>
      </c>
      <c r="B72" s="192">
        <f t="shared" ref="B72:B77" si="36">ROW()-80+1</f>
        <v>-7</v>
      </c>
      <c r="C72" s="193"/>
      <c r="D72" s="194"/>
      <c r="E72" s="195"/>
      <c r="F72" s="196"/>
      <c r="G72" s="197"/>
      <c r="H72" s="197">
        <f t="shared" ref="H72:H77" si="37">IFERROR(G72*D72,0)</f>
        <v>0</v>
      </c>
      <c r="I72" s="197"/>
      <c r="J72" s="197">
        <f t="shared" ref="J72:J77" si="38">IFERROR(I72*D72,0)</f>
        <v>0</v>
      </c>
      <c r="K72" s="198">
        <f t="shared" ref="K72:K77" si="39">H72+J72</f>
        <v>0</v>
      </c>
      <c r="L72" s="195"/>
      <c r="M72" s="195"/>
      <c r="N72" s="199"/>
      <c r="O72" s="200"/>
    </row>
    <row r="73" ht="21.75" hidden="1" customHeight="1">
      <c r="A73" s="191" t="s">
        <v>109</v>
      </c>
      <c r="B73" s="31">
        <f t="shared" si="36"/>
        <v>-6</v>
      </c>
      <c r="C73" s="87"/>
      <c r="D73" s="88"/>
      <c r="E73" s="39"/>
      <c r="F73" s="35"/>
      <c r="G73" s="36"/>
      <c r="H73" s="36">
        <f t="shared" si="37"/>
        <v>0</v>
      </c>
      <c r="I73" s="36"/>
      <c r="J73" s="36">
        <f t="shared" si="38"/>
        <v>0</v>
      </c>
      <c r="K73" s="38">
        <f t="shared" si="39"/>
        <v>0</v>
      </c>
      <c r="L73" s="39"/>
      <c r="M73" s="39"/>
      <c r="N73" s="45"/>
      <c r="O73" s="41"/>
    </row>
    <row r="74" ht="21.75" hidden="1" customHeight="1">
      <c r="A74" s="191" t="s">
        <v>109</v>
      </c>
      <c r="B74" s="192">
        <f t="shared" si="36"/>
        <v>-5</v>
      </c>
      <c r="C74" s="193"/>
      <c r="D74" s="194"/>
      <c r="E74" s="195"/>
      <c r="F74" s="196"/>
      <c r="G74" s="197"/>
      <c r="H74" s="197">
        <f t="shared" si="37"/>
        <v>0</v>
      </c>
      <c r="I74" s="197"/>
      <c r="J74" s="197">
        <f t="shared" si="38"/>
        <v>0</v>
      </c>
      <c r="K74" s="198">
        <f t="shared" si="39"/>
        <v>0</v>
      </c>
      <c r="L74" s="195"/>
      <c r="M74" s="195"/>
      <c r="N74" s="199"/>
      <c r="O74" s="200"/>
    </row>
    <row r="75" ht="21.75" hidden="1" customHeight="1">
      <c r="A75" s="191" t="s">
        <v>109</v>
      </c>
      <c r="B75" s="31">
        <f t="shared" si="36"/>
        <v>-4</v>
      </c>
      <c r="C75" s="87"/>
      <c r="D75" s="88"/>
      <c r="E75" s="39"/>
      <c r="F75" s="35"/>
      <c r="G75" s="36"/>
      <c r="H75" s="36">
        <f t="shared" si="37"/>
        <v>0</v>
      </c>
      <c r="I75" s="36"/>
      <c r="J75" s="36">
        <f t="shared" si="38"/>
        <v>0</v>
      </c>
      <c r="K75" s="38">
        <f t="shared" si="39"/>
        <v>0</v>
      </c>
      <c r="L75" s="39"/>
      <c r="M75" s="39"/>
      <c r="N75" s="45"/>
      <c r="O75" s="41"/>
    </row>
    <row r="76" ht="21.75" hidden="1" customHeight="1">
      <c r="A76" s="191" t="s">
        <v>109</v>
      </c>
      <c r="B76" s="192">
        <f t="shared" si="36"/>
        <v>-3</v>
      </c>
      <c r="C76" s="193"/>
      <c r="D76" s="194"/>
      <c r="E76" s="195"/>
      <c r="F76" s="196"/>
      <c r="G76" s="197"/>
      <c r="H76" s="197">
        <f t="shared" si="37"/>
        <v>0</v>
      </c>
      <c r="I76" s="197"/>
      <c r="J76" s="197">
        <f t="shared" si="38"/>
        <v>0</v>
      </c>
      <c r="K76" s="198">
        <f t="shared" si="39"/>
        <v>0</v>
      </c>
      <c r="L76" s="195"/>
      <c r="M76" s="195"/>
      <c r="N76" s="199"/>
      <c r="O76" s="200"/>
    </row>
    <row r="77" ht="21.75" hidden="1" customHeight="1">
      <c r="A77" s="191" t="s">
        <v>109</v>
      </c>
      <c r="B77" s="31">
        <f t="shared" si="36"/>
        <v>-2</v>
      </c>
      <c r="C77" s="87"/>
      <c r="D77" s="88"/>
      <c r="E77" s="39"/>
      <c r="F77" s="35"/>
      <c r="G77" s="36"/>
      <c r="H77" s="36">
        <f t="shared" si="37"/>
        <v>0</v>
      </c>
      <c r="I77" s="36"/>
      <c r="J77" s="36">
        <f t="shared" si="38"/>
        <v>0</v>
      </c>
      <c r="K77" s="38">
        <f t="shared" si="39"/>
        <v>0</v>
      </c>
      <c r="L77" s="39"/>
      <c r="M77" s="39"/>
      <c r="N77" s="45"/>
      <c r="O77" s="41"/>
    </row>
    <row r="78" ht="21.75" hidden="1" customHeight="1">
      <c r="A78" s="47" t="s">
        <v>110</v>
      </c>
      <c r="B78" s="48"/>
      <c r="C78" s="48"/>
      <c r="D78" s="48"/>
      <c r="E78" s="48"/>
      <c r="F78" s="49"/>
      <c r="G78" s="50"/>
      <c r="H78" s="51">
        <f>SUM(H72:H77)</f>
        <v>0</v>
      </c>
      <c r="I78" s="50"/>
      <c r="J78" s="51">
        <f t="shared" ref="J78:K78" si="40">SUM(J72:J77)</f>
        <v>0</v>
      </c>
      <c r="K78" s="52">
        <f t="shared" si="40"/>
        <v>0</v>
      </c>
      <c r="L78" s="50"/>
      <c r="M78" s="50"/>
      <c r="N78" s="50"/>
      <c r="O78" s="50"/>
    </row>
    <row r="79" ht="14.25" hidden="1" customHeight="1"/>
    <row r="80" ht="24.0" hidden="1" customHeight="1">
      <c r="A80" s="201" t="s">
        <v>111</v>
      </c>
      <c r="B80" s="6"/>
      <c r="C80" s="6"/>
      <c r="D80" s="6"/>
      <c r="E80" s="6"/>
      <c r="F80" s="12"/>
      <c r="G80" s="202" t="s">
        <v>26</v>
      </c>
      <c r="H80" s="6"/>
      <c r="I80" s="6"/>
      <c r="J80" s="12"/>
      <c r="K80" s="203">
        <f>SUM(K81:K86)</f>
        <v>0</v>
      </c>
      <c r="L80" s="204"/>
      <c r="M80" s="204"/>
      <c r="N80" s="204"/>
      <c r="O80" s="204"/>
    </row>
    <row r="81" ht="21.75" hidden="1" customHeight="1">
      <c r="A81" s="205" t="s">
        <v>112</v>
      </c>
      <c r="B81" s="206">
        <f t="shared" ref="B81:B86" si="41">ROW()-89+1</f>
        <v>-7</v>
      </c>
      <c r="C81" s="207"/>
      <c r="D81" s="208"/>
      <c r="E81" s="209"/>
      <c r="F81" s="210"/>
      <c r="G81" s="211"/>
      <c r="H81" s="211">
        <f t="shared" ref="H81:H86" si="42">IFERROR(G81*D81,0)</f>
        <v>0</v>
      </c>
      <c r="I81" s="211"/>
      <c r="J81" s="211">
        <f t="shared" ref="J81:J86" si="43">IFERROR(I81*D81,0)</f>
        <v>0</v>
      </c>
      <c r="K81" s="212">
        <f t="shared" ref="K81:K86" si="44">H81+J81</f>
        <v>0</v>
      </c>
      <c r="L81" s="209"/>
      <c r="M81" s="209"/>
      <c r="N81" s="213"/>
      <c r="O81" s="214"/>
    </row>
    <row r="82" ht="21.75" hidden="1" customHeight="1">
      <c r="A82" s="205" t="s">
        <v>112</v>
      </c>
      <c r="B82" s="31">
        <f t="shared" si="41"/>
        <v>-6</v>
      </c>
      <c r="C82" s="87"/>
      <c r="D82" s="88"/>
      <c r="E82" s="39"/>
      <c r="F82" s="35"/>
      <c r="G82" s="36"/>
      <c r="H82" s="36">
        <f t="shared" si="42"/>
        <v>0</v>
      </c>
      <c r="I82" s="36"/>
      <c r="J82" s="36">
        <f t="shared" si="43"/>
        <v>0</v>
      </c>
      <c r="K82" s="38">
        <f t="shared" si="44"/>
        <v>0</v>
      </c>
      <c r="L82" s="39"/>
      <c r="M82" s="39"/>
      <c r="N82" s="45"/>
      <c r="O82" s="41"/>
    </row>
    <row r="83" ht="21.75" hidden="1" customHeight="1">
      <c r="A83" s="205" t="s">
        <v>112</v>
      </c>
      <c r="B83" s="206">
        <f t="shared" si="41"/>
        <v>-5</v>
      </c>
      <c r="C83" s="207"/>
      <c r="D83" s="208"/>
      <c r="E83" s="209"/>
      <c r="F83" s="210"/>
      <c r="G83" s="211"/>
      <c r="H83" s="211">
        <f t="shared" si="42"/>
        <v>0</v>
      </c>
      <c r="I83" s="211"/>
      <c r="J83" s="211">
        <f t="shared" si="43"/>
        <v>0</v>
      </c>
      <c r="K83" s="212">
        <f t="shared" si="44"/>
        <v>0</v>
      </c>
      <c r="L83" s="209"/>
      <c r="M83" s="209"/>
      <c r="N83" s="213"/>
      <c r="O83" s="214"/>
    </row>
    <row r="84" ht="21.75" hidden="1" customHeight="1">
      <c r="A84" s="205" t="s">
        <v>112</v>
      </c>
      <c r="B84" s="31">
        <f t="shared" si="41"/>
        <v>-4</v>
      </c>
      <c r="C84" s="87"/>
      <c r="D84" s="88"/>
      <c r="E84" s="39"/>
      <c r="F84" s="35"/>
      <c r="G84" s="36"/>
      <c r="H84" s="36">
        <f t="shared" si="42"/>
        <v>0</v>
      </c>
      <c r="I84" s="36"/>
      <c r="J84" s="36">
        <f t="shared" si="43"/>
        <v>0</v>
      </c>
      <c r="K84" s="38">
        <f t="shared" si="44"/>
        <v>0</v>
      </c>
      <c r="L84" s="39"/>
      <c r="M84" s="39"/>
      <c r="N84" s="45"/>
      <c r="O84" s="41"/>
    </row>
    <row r="85" ht="21.75" hidden="1" customHeight="1">
      <c r="A85" s="205" t="s">
        <v>112</v>
      </c>
      <c r="B85" s="206">
        <f t="shared" si="41"/>
        <v>-3</v>
      </c>
      <c r="C85" s="207"/>
      <c r="D85" s="208"/>
      <c r="E85" s="209"/>
      <c r="F85" s="210"/>
      <c r="G85" s="211"/>
      <c r="H85" s="211">
        <f t="shared" si="42"/>
        <v>0</v>
      </c>
      <c r="I85" s="211"/>
      <c r="J85" s="211">
        <f t="shared" si="43"/>
        <v>0</v>
      </c>
      <c r="K85" s="212">
        <f t="shared" si="44"/>
        <v>0</v>
      </c>
      <c r="L85" s="209"/>
      <c r="M85" s="209"/>
      <c r="N85" s="213"/>
      <c r="O85" s="214"/>
    </row>
    <row r="86" ht="21.75" hidden="1" customHeight="1">
      <c r="A86" s="205" t="s">
        <v>112</v>
      </c>
      <c r="B86" s="31">
        <f t="shared" si="41"/>
        <v>-2</v>
      </c>
      <c r="C86" s="87"/>
      <c r="D86" s="88"/>
      <c r="E86" s="39"/>
      <c r="F86" s="35"/>
      <c r="G86" s="36"/>
      <c r="H86" s="36">
        <f t="shared" si="42"/>
        <v>0</v>
      </c>
      <c r="I86" s="36"/>
      <c r="J86" s="36">
        <f t="shared" si="43"/>
        <v>0</v>
      </c>
      <c r="K86" s="38">
        <f t="shared" si="44"/>
        <v>0</v>
      </c>
      <c r="L86" s="39"/>
      <c r="M86" s="39"/>
      <c r="N86" s="45"/>
      <c r="O86" s="41"/>
    </row>
    <row r="87" ht="21.75" hidden="1" customHeight="1">
      <c r="A87" s="47" t="s">
        <v>113</v>
      </c>
      <c r="B87" s="48"/>
      <c r="C87" s="48"/>
      <c r="D87" s="48"/>
      <c r="E87" s="48"/>
      <c r="F87" s="49"/>
      <c r="G87" s="50"/>
      <c r="H87" s="51">
        <f>SUM(H81:H86)</f>
        <v>0</v>
      </c>
      <c r="I87" s="50"/>
      <c r="J87" s="51">
        <f t="shared" ref="J87:K87" si="45">SUM(J81:J86)</f>
        <v>0</v>
      </c>
      <c r="K87" s="52">
        <f t="shared" si="45"/>
        <v>0</v>
      </c>
      <c r="L87" s="50"/>
      <c r="M87" s="50"/>
      <c r="N87" s="50"/>
      <c r="O87" s="50"/>
    </row>
    <row r="88" ht="14.25" hidden="1" customHeight="1"/>
    <row r="89" ht="24.0" customHeight="1">
      <c r="A89" s="215" t="s">
        <v>114</v>
      </c>
      <c r="B89" s="6"/>
      <c r="C89" s="6"/>
      <c r="D89" s="6"/>
      <c r="E89" s="6"/>
      <c r="F89" s="12"/>
      <c r="G89" s="216" t="s">
        <v>26</v>
      </c>
      <c r="H89" s="6"/>
      <c r="I89" s="6"/>
      <c r="J89" s="12"/>
      <c r="K89" s="217">
        <f>SUM(K90:K93)</f>
        <v>0</v>
      </c>
      <c r="L89" s="218"/>
      <c r="M89" s="218"/>
      <c r="N89" s="218"/>
      <c r="O89" s="218"/>
    </row>
    <row r="90" ht="21.75" customHeight="1">
      <c r="A90" s="219" t="s">
        <v>115</v>
      </c>
      <c r="B90" s="231">
        <v>2.0</v>
      </c>
      <c r="C90" s="32" t="s">
        <v>117</v>
      </c>
      <c r="D90" s="33">
        <v>1.0</v>
      </c>
      <c r="E90" s="34" t="s">
        <v>29</v>
      </c>
      <c r="F90" s="224"/>
      <c r="G90" s="226"/>
      <c r="H90" s="226">
        <f>IFERROR(G90*#REF!,0)</f>
        <v>0</v>
      </c>
      <c r="I90" s="226"/>
      <c r="J90" s="226">
        <f>IFERROR(I90*#REF!,0)</f>
        <v>0</v>
      </c>
      <c r="K90" s="227">
        <f t="shared" ref="K90:K93" si="46">H90+J90</f>
        <v>0</v>
      </c>
      <c r="L90" s="228"/>
      <c r="M90" s="228"/>
      <c r="N90" s="229"/>
      <c r="O90" s="230"/>
    </row>
    <row r="91" ht="21.75" customHeight="1">
      <c r="A91" s="219" t="s">
        <v>115</v>
      </c>
      <c r="F91" s="35"/>
      <c r="G91" s="36"/>
      <c r="H91" s="36">
        <f>IFERROR(G91*D90,0)</f>
        <v>0</v>
      </c>
      <c r="I91" s="36"/>
      <c r="J91" s="36">
        <f>IFERROR(I91*D90,0)</f>
        <v>0</v>
      </c>
      <c r="K91" s="38">
        <f t="shared" si="46"/>
        <v>0</v>
      </c>
      <c r="L91" s="39"/>
      <c r="M91" s="39"/>
      <c r="N91" s="45"/>
      <c r="O91" s="41"/>
    </row>
    <row r="92" ht="21.75" customHeight="1">
      <c r="A92" s="219" t="s">
        <v>115</v>
      </c>
      <c r="B92" s="266">
        <v>3.0</v>
      </c>
      <c r="C92" s="242"/>
      <c r="D92" s="243"/>
      <c r="E92" s="228"/>
      <c r="F92" s="224"/>
      <c r="G92" s="226"/>
      <c r="H92" s="226">
        <f t="shared" ref="H92:H93" si="47">IFERROR(G92*D92,0)</f>
        <v>0</v>
      </c>
      <c r="I92" s="226"/>
      <c r="J92" s="226">
        <f t="shared" ref="J92:J93" si="48">IFERROR(I92*D92,0)</f>
        <v>0</v>
      </c>
      <c r="K92" s="227">
        <f t="shared" si="46"/>
        <v>0</v>
      </c>
      <c r="L92" s="228"/>
      <c r="M92" s="228"/>
      <c r="N92" s="229"/>
      <c r="O92" s="230"/>
    </row>
    <row r="93" ht="21.75" customHeight="1">
      <c r="A93" s="219" t="s">
        <v>115</v>
      </c>
      <c r="B93" s="231">
        <v>4.0</v>
      </c>
      <c r="C93" s="87"/>
      <c r="D93" s="88"/>
      <c r="E93" s="39"/>
      <c r="F93" s="35"/>
      <c r="G93" s="36"/>
      <c r="H93" s="36">
        <f t="shared" si="47"/>
        <v>0</v>
      </c>
      <c r="I93" s="36"/>
      <c r="J93" s="36">
        <f t="shared" si="48"/>
        <v>0</v>
      </c>
      <c r="K93" s="38">
        <f t="shared" si="46"/>
        <v>0</v>
      </c>
      <c r="L93" s="39"/>
      <c r="M93" s="39"/>
      <c r="N93" s="45"/>
      <c r="O93" s="41"/>
    </row>
    <row r="94" ht="21.75" customHeight="1">
      <c r="A94" s="47" t="s">
        <v>120</v>
      </c>
      <c r="B94" s="48"/>
      <c r="C94" s="48"/>
      <c r="D94" s="48"/>
      <c r="E94" s="48"/>
      <c r="F94" s="49"/>
      <c r="G94" s="50"/>
      <c r="H94" s="51">
        <f>SUM(H90:H93)</f>
        <v>0</v>
      </c>
      <c r="I94" s="50"/>
      <c r="J94" s="51">
        <f t="shared" ref="J94:K94" si="49">SUM(J90:J93)</f>
        <v>0</v>
      </c>
      <c r="K94" s="52">
        <f t="shared" si="49"/>
        <v>0</v>
      </c>
      <c r="L94" s="50"/>
      <c r="M94" s="50"/>
      <c r="N94" s="50"/>
      <c r="O94" s="50"/>
    </row>
    <row r="95" ht="14.25" customHeight="1"/>
    <row r="96" ht="14.25" customHeight="1"/>
    <row r="97" ht="30.0" customHeight="1">
      <c r="A97" s="232" t="s">
        <v>121</v>
      </c>
      <c r="B97" s="6"/>
      <c r="C97" s="6"/>
      <c r="D97" s="6"/>
      <c r="E97" s="6"/>
      <c r="F97" s="12"/>
      <c r="G97" s="232" t="s">
        <v>122</v>
      </c>
      <c r="H97" s="6"/>
      <c r="I97" s="6"/>
      <c r="J97" s="12"/>
      <c r="K97" s="233" t="str">
        <f>#REF!+K15+K24+K33+K42+K51+K60+K69+K78+K87+K94</f>
        <v>#REF!</v>
      </c>
      <c r="L97" s="234"/>
      <c r="M97" s="234"/>
      <c r="N97" s="234"/>
      <c r="O97" s="234"/>
    </row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52">
    <mergeCell ref="A1:O1"/>
    <mergeCell ref="B2:E2"/>
    <mergeCell ref="G2:J2"/>
    <mergeCell ref="L2:O2"/>
    <mergeCell ref="B3:E3"/>
    <mergeCell ref="G3:J3"/>
    <mergeCell ref="L3:O3"/>
    <mergeCell ref="I5:J5"/>
    <mergeCell ref="K5:K6"/>
    <mergeCell ref="L5:L6"/>
    <mergeCell ref="M5:M6"/>
    <mergeCell ref="N5:N6"/>
    <mergeCell ref="O5:O6"/>
    <mergeCell ref="A5:A6"/>
    <mergeCell ref="B5:B6"/>
    <mergeCell ref="C5:C6"/>
    <mergeCell ref="D5:D6"/>
    <mergeCell ref="E5:E6"/>
    <mergeCell ref="F5:F6"/>
    <mergeCell ref="G5:H5"/>
    <mergeCell ref="A8:F8"/>
    <mergeCell ref="G8:J8"/>
    <mergeCell ref="A15:F15"/>
    <mergeCell ref="A17:F17"/>
    <mergeCell ref="G17:J17"/>
    <mergeCell ref="A24:F24"/>
    <mergeCell ref="G26:J26"/>
    <mergeCell ref="A26:F26"/>
    <mergeCell ref="A33:F33"/>
    <mergeCell ref="A35:F35"/>
    <mergeCell ref="G35:J35"/>
    <mergeCell ref="A42:F42"/>
    <mergeCell ref="A44:F44"/>
    <mergeCell ref="G44:J44"/>
    <mergeCell ref="A51:F51"/>
    <mergeCell ref="A53:F53"/>
    <mergeCell ref="G53:J53"/>
    <mergeCell ref="A60:F60"/>
    <mergeCell ref="A62:F62"/>
    <mergeCell ref="G62:J62"/>
    <mergeCell ref="A69:F69"/>
    <mergeCell ref="A89:F89"/>
    <mergeCell ref="A94:F94"/>
    <mergeCell ref="A97:F97"/>
    <mergeCell ref="G97:J97"/>
    <mergeCell ref="A71:F71"/>
    <mergeCell ref="G71:J71"/>
    <mergeCell ref="A78:F78"/>
    <mergeCell ref="A80:F80"/>
    <mergeCell ref="G80:J80"/>
    <mergeCell ref="A87:F87"/>
    <mergeCell ref="G89:J89"/>
  </mergeCells>
  <conditionalFormatting sqref="A9:O14">
    <cfRule type="expression" dxfId="0" priority="1">
      <formula>$L9="Completed"</formula>
    </cfRule>
  </conditionalFormatting>
  <conditionalFormatting sqref="A9:O14">
    <cfRule type="expression" dxfId="1" priority="2">
      <formula>$L9="Blocked"</formula>
    </cfRule>
  </conditionalFormatting>
  <conditionalFormatting sqref="A18:O23">
    <cfRule type="expression" dxfId="0" priority="3">
      <formula>$L18="Completed"</formula>
    </cfRule>
  </conditionalFormatting>
  <conditionalFormatting sqref="A18:O23">
    <cfRule type="expression" dxfId="1" priority="4">
      <formula>$L18="Blocked"</formula>
    </cfRule>
  </conditionalFormatting>
  <conditionalFormatting sqref="A27:O32">
    <cfRule type="expression" dxfId="0" priority="5">
      <formula>$L27="Completed"</formula>
    </cfRule>
  </conditionalFormatting>
  <conditionalFormatting sqref="A27:O32">
    <cfRule type="expression" dxfId="1" priority="6">
      <formula>$L27="Blocked"</formula>
    </cfRule>
  </conditionalFormatting>
  <conditionalFormatting sqref="A36:O41">
    <cfRule type="expression" dxfId="0" priority="7">
      <formula>$L36="Completed"</formula>
    </cfRule>
  </conditionalFormatting>
  <conditionalFormatting sqref="A36:O41">
    <cfRule type="expression" dxfId="1" priority="8">
      <formula>$L36="Blocked"</formula>
    </cfRule>
  </conditionalFormatting>
  <conditionalFormatting sqref="A45:O50">
    <cfRule type="expression" dxfId="0" priority="9">
      <formula>$L45="Completed"</formula>
    </cfRule>
  </conditionalFormatting>
  <conditionalFormatting sqref="A45:O50">
    <cfRule type="expression" dxfId="1" priority="10">
      <formula>$L45="Blocked"</formula>
    </cfRule>
  </conditionalFormatting>
  <conditionalFormatting sqref="A54:O59">
    <cfRule type="expression" dxfId="0" priority="11">
      <formula>$L54="Completed"</formula>
    </cfRule>
  </conditionalFormatting>
  <conditionalFormatting sqref="A54:O59">
    <cfRule type="expression" dxfId="1" priority="12">
      <formula>$L54="Blocked"</formula>
    </cfRule>
  </conditionalFormatting>
  <conditionalFormatting sqref="A63:O68">
    <cfRule type="expression" dxfId="0" priority="13">
      <formula>$L63="Completed"</formula>
    </cfRule>
  </conditionalFormatting>
  <conditionalFormatting sqref="A63:O68">
    <cfRule type="expression" dxfId="1" priority="14">
      <formula>$L63="Blocked"</formula>
    </cfRule>
  </conditionalFormatting>
  <conditionalFormatting sqref="A72:O77">
    <cfRule type="expression" dxfId="0" priority="15">
      <formula>$L72="Completed"</formula>
    </cfRule>
  </conditionalFormatting>
  <conditionalFormatting sqref="A72:O77">
    <cfRule type="expression" dxfId="1" priority="16">
      <formula>$L72="Blocked"</formula>
    </cfRule>
  </conditionalFormatting>
  <conditionalFormatting sqref="A81:O86">
    <cfRule type="expression" dxfId="0" priority="17">
      <formula>$L81="Completed"</formula>
    </cfRule>
  </conditionalFormatting>
  <conditionalFormatting sqref="A81:O86">
    <cfRule type="expression" dxfId="1" priority="18">
      <formula>$L81="Blocked"</formula>
    </cfRule>
  </conditionalFormatting>
  <conditionalFormatting sqref="A90:O93">
    <cfRule type="expression" dxfId="0" priority="19">
      <formula>$L90="Completed"</formula>
    </cfRule>
  </conditionalFormatting>
  <conditionalFormatting sqref="A90:O93">
    <cfRule type="expression" dxfId="1" priority="20">
      <formula>$L90="Blocked"</formula>
    </cfRule>
  </conditionalFormatting>
  <conditionalFormatting sqref="L9:L14">
    <cfRule type="cellIs" dxfId="2" priority="21" operator="equal">
      <formula>"Completed"</formula>
    </cfRule>
  </conditionalFormatting>
  <conditionalFormatting sqref="L9:L14">
    <cfRule type="cellIs" dxfId="3" priority="22" operator="equal">
      <formula>"In Progress"</formula>
    </cfRule>
  </conditionalFormatting>
  <conditionalFormatting sqref="L9:L14">
    <cfRule type="cellIs" dxfId="4" priority="23" operator="equal">
      <formula>"Not Started"</formula>
    </cfRule>
  </conditionalFormatting>
  <conditionalFormatting sqref="L9:L14">
    <cfRule type="cellIs" dxfId="5" priority="24" operator="equal">
      <formula>"Blocked"</formula>
    </cfRule>
  </conditionalFormatting>
  <conditionalFormatting sqref="L18:L23">
    <cfRule type="cellIs" dxfId="2" priority="25" operator="equal">
      <formula>"Completed"</formula>
    </cfRule>
  </conditionalFormatting>
  <conditionalFormatting sqref="L18:L23">
    <cfRule type="cellIs" dxfId="3" priority="26" operator="equal">
      <formula>"In Progress"</formula>
    </cfRule>
  </conditionalFormatting>
  <conditionalFormatting sqref="L18:L23">
    <cfRule type="cellIs" dxfId="4" priority="27" operator="equal">
      <formula>"Not Started"</formula>
    </cfRule>
  </conditionalFormatting>
  <conditionalFormatting sqref="L18:L23">
    <cfRule type="cellIs" dxfId="5" priority="28" operator="equal">
      <formula>"Blocked"</formula>
    </cfRule>
  </conditionalFormatting>
  <conditionalFormatting sqref="L27:L32">
    <cfRule type="cellIs" dxfId="2" priority="29" operator="equal">
      <formula>"Completed"</formula>
    </cfRule>
  </conditionalFormatting>
  <conditionalFormatting sqref="L27:L32">
    <cfRule type="cellIs" dxfId="3" priority="30" operator="equal">
      <formula>"In Progress"</formula>
    </cfRule>
  </conditionalFormatting>
  <conditionalFormatting sqref="L27:L32">
    <cfRule type="cellIs" dxfId="4" priority="31" operator="equal">
      <formula>"Not Started"</formula>
    </cfRule>
  </conditionalFormatting>
  <conditionalFormatting sqref="L27:L32">
    <cfRule type="cellIs" dxfId="5" priority="32" operator="equal">
      <formula>"Blocked"</formula>
    </cfRule>
  </conditionalFormatting>
  <conditionalFormatting sqref="L36:L41">
    <cfRule type="cellIs" dxfId="2" priority="33" operator="equal">
      <formula>"Completed"</formula>
    </cfRule>
  </conditionalFormatting>
  <conditionalFormatting sqref="L36:L41">
    <cfRule type="cellIs" dxfId="3" priority="34" operator="equal">
      <formula>"In Progress"</formula>
    </cfRule>
  </conditionalFormatting>
  <conditionalFormatting sqref="L36:L41">
    <cfRule type="cellIs" dxfId="4" priority="35" operator="equal">
      <formula>"Not Started"</formula>
    </cfRule>
  </conditionalFormatting>
  <conditionalFormatting sqref="L36:L41">
    <cfRule type="cellIs" dxfId="5" priority="36" operator="equal">
      <formula>"Blocked"</formula>
    </cfRule>
  </conditionalFormatting>
  <conditionalFormatting sqref="L45:L50">
    <cfRule type="cellIs" dxfId="2" priority="37" operator="equal">
      <formula>"Completed"</formula>
    </cfRule>
  </conditionalFormatting>
  <conditionalFormatting sqref="L45:L50">
    <cfRule type="cellIs" dxfId="3" priority="38" operator="equal">
      <formula>"In Progress"</formula>
    </cfRule>
  </conditionalFormatting>
  <conditionalFormatting sqref="L45:L50">
    <cfRule type="cellIs" dxfId="4" priority="39" operator="equal">
      <formula>"Not Started"</formula>
    </cfRule>
  </conditionalFormatting>
  <conditionalFormatting sqref="L45:L50">
    <cfRule type="cellIs" dxfId="5" priority="40" operator="equal">
      <formula>"Blocked"</formula>
    </cfRule>
  </conditionalFormatting>
  <conditionalFormatting sqref="L54:L59">
    <cfRule type="cellIs" dxfId="2" priority="41" operator="equal">
      <formula>"Completed"</formula>
    </cfRule>
  </conditionalFormatting>
  <conditionalFormatting sqref="L54:L59">
    <cfRule type="cellIs" dxfId="3" priority="42" operator="equal">
      <formula>"In Progress"</formula>
    </cfRule>
  </conditionalFormatting>
  <conditionalFormatting sqref="L54:L59">
    <cfRule type="cellIs" dxfId="4" priority="43" operator="equal">
      <formula>"Not Started"</formula>
    </cfRule>
  </conditionalFormatting>
  <conditionalFormatting sqref="L54:L59">
    <cfRule type="cellIs" dxfId="5" priority="44" operator="equal">
      <formula>"Blocked"</formula>
    </cfRule>
  </conditionalFormatting>
  <conditionalFormatting sqref="L63:L68">
    <cfRule type="cellIs" dxfId="2" priority="45" operator="equal">
      <formula>"Completed"</formula>
    </cfRule>
  </conditionalFormatting>
  <conditionalFormatting sqref="L63:L68">
    <cfRule type="cellIs" dxfId="3" priority="46" operator="equal">
      <formula>"In Progress"</formula>
    </cfRule>
  </conditionalFormatting>
  <conditionalFormatting sqref="L63:L68">
    <cfRule type="cellIs" dxfId="4" priority="47" operator="equal">
      <formula>"Not Started"</formula>
    </cfRule>
  </conditionalFormatting>
  <conditionalFormatting sqref="L63:L68">
    <cfRule type="cellIs" dxfId="5" priority="48" operator="equal">
      <formula>"Blocked"</formula>
    </cfRule>
  </conditionalFormatting>
  <conditionalFormatting sqref="L72:L77">
    <cfRule type="cellIs" dxfId="2" priority="49" operator="equal">
      <formula>"Completed"</formula>
    </cfRule>
  </conditionalFormatting>
  <conditionalFormatting sqref="L72:L77">
    <cfRule type="cellIs" dxfId="3" priority="50" operator="equal">
      <formula>"In Progress"</formula>
    </cfRule>
  </conditionalFormatting>
  <conditionalFormatting sqref="L72:L77">
    <cfRule type="cellIs" dxfId="4" priority="51" operator="equal">
      <formula>"Not Started"</formula>
    </cfRule>
  </conditionalFormatting>
  <conditionalFormatting sqref="L72:L77">
    <cfRule type="cellIs" dxfId="5" priority="52" operator="equal">
      <formula>"Blocked"</formula>
    </cfRule>
  </conditionalFormatting>
  <conditionalFormatting sqref="L81:L86">
    <cfRule type="cellIs" dxfId="2" priority="53" operator="equal">
      <formula>"Completed"</formula>
    </cfRule>
  </conditionalFormatting>
  <conditionalFormatting sqref="L81:L86">
    <cfRule type="cellIs" dxfId="3" priority="54" operator="equal">
      <formula>"In Progress"</formula>
    </cfRule>
  </conditionalFormatting>
  <conditionalFormatting sqref="L81:L86">
    <cfRule type="cellIs" dxfId="4" priority="55" operator="equal">
      <formula>"Not Started"</formula>
    </cfRule>
  </conditionalFormatting>
  <conditionalFormatting sqref="L81:L86">
    <cfRule type="cellIs" dxfId="5" priority="56" operator="equal">
      <formula>"Blocked"</formula>
    </cfRule>
  </conditionalFormatting>
  <conditionalFormatting sqref="L90:L93">
    <cfRule type="cellIs" dxfId="2" priority="57" operator="equal">
      <formula>"Completed"</formula>
    </cfRule>
  </conditionalFormatting>
  <conditionalFormatting sqref="L90:L93">
    <cfRule type="cellIs" dxfId="3" priority="58" operator="equal">
      <formula>"In Progress"</formula>
    </cfRule>
  </conditionalFormatting>
  <conditionalFormatting sqref="L90:L93">
    <cfRule type="cellIs" dxfId="4" priority="59" operator="equal">
      <formula>"Not Started"</formula>
    </cfRule>
  </conditionalFormatting>
  <conditionalFormatting sqref="L90:L93">
    <cfRule type="cellIs" dxfId="5" priority="60" operator="equal">
      <formula>"Blocked"</formula>
    </cfRule>
  </conditionalFormatting>
  <conditionalFormatting sqref="M9:M14">
    <cfRule type="cellIs" dxfId="2" priority="61" operator="equal">
      <formula>"Approved"</formula>
    </cfRule>
  </conditionalFormatting>
  <conditionalFormatting sqref="M9:M14">
    <cfRule type="cellIs" dxfId="3" priority="62" operator="equal">
      <formula>"Pending"</formula>
    </cfRule>
  </conditionalFormatting>
  <conditionalFormatting sqref="M9:M14">
    <cfRule type="cellIs" dxfId="6" priority="63" operator="equal">
      <formula>"Revise"</formula>
    </cfRule>
  </conditionalFormatting>
  <conditionalFormatting sqref="M9:M14">
    <cfRule type="cellIs" dxfId="5" priority="64" operator="equal">
      <formula>"Rejected"</formula>
    </cfRule>
  </conditionalFormatting>
  <conditionalFormatting sqref="M18:M23">
    <cfRule type="cellIs" dxfId="2" priority="65" operator="equal">
      <formula>"Approved"</formula>
    </cfRule>
  </conditionalFormatting>
  <conditionalFormatting sqref="M18:M23">
    <cfRule type="cellIs" dxfId="3" priority="66" operator="equal">
      <formula>"Pending"</formula>
    </cfRule>
  </conditionalFormatting>
  <conditionalFormatting sqref="M18:M23">
    <cfRule type="cellIs" dxfId="6" priority="67" operator="equal">
      <formula>"Revise"</formula>
    </cfRule>
  </conditionalFormatting>
  <conditionalFormatting sqref="M18:M23">
    <cfRule type="cellIs" dxfId="5" priority="68" operator="equal">
      <formula>"Rejected"</formula>
    </cfRule>
  </conditionalFormatting>
  <conditionalFormatting sqref="M27:M32">
    <cfRule type="cellIs" dxfId="2" priority="69" operator="equal">
      <formula>"Approved"</formula>
    </cfRule>
  </conditionalFormatting>
  <conditionalFormatting sqref="M27:M32">
    <cfRule type="cellIs" dxfId="3" priority="70" operator="equal">
      <formula>"Pending"</formula>
    </cfRule>
  </conditionalFormatting>
  <conditionalFormatting sqref="M27:M32">
    <cfRule type="cellIs" dxfId="6" priority="71" operator="equal">
      <formula>"Revise"</formula>
    </cfRule>
  </conditionalFormatting>
  <conditionalFormatting sqref="M27:M32">
    <cfRule type="cellIs" dxfId="5" priority="72" operator="equal">
      <formula>"Rejected"</formula>
    </cfRule>
  </conditionalFormatting>
  <conditionalFormatting sqref="M36:M41">
    <cfRule type="cellIs" dxfId="2" priority="73" operator="equal">
      <formula>"Approved"</formula>
    </cfRule>
  </conditionalFormatting>
  <conditionalFormatting sqref="M36:M41">
    <cfRule type="cellIs" dxfId="3" priority="74" operator="equal">
      <formula>"Pending"</formula>
    </cfRule>
  </conditionalFormatting>
  <conditionalFormatting sqref="M36:M41">
    <cfRule type="cellIs" dxfId="6" priority="75" operator="equal">
      <formula>"Revise"</formula>
    </cfRule>
  </conditionalFormatting>
  <conditionalFormatting sqref="M36:M41">
    <cfRule type="cellIs" dxfId="5" priority="76" operator="equal">
      <formula>"Rejected"</formula>
    </cfRule>
  </conditionalFormatting>
  <conditionalFormatting sqref="M45:M50">
    <cfRule type="cellIs" dxfId="2" priority="77" operator="equal">
      <formula>"Approved"</formula>
    </cfRule>
  </conditionalFormatting>
  <conditionalFormatting sqref="M45:M50">
    <cfRule type="cellIs" dxfId="3" priority="78" operator="equal">
      <formula>"Pending"</formula>
    </cfRule>
  </conditionalFormatting>
  <conditionalFormatting sqref="M45:M50">
    <cfRule type="cellIs" dxfId="6" priority="79" operator="equal">
      <formula>"Revise"</formula>
    </cfRule>
  </conditionalFormatting>
  <conditionalFormatting sqref="M45:M50">
    <cfRule type="cellIs" dxfId="5" priority="80" operator="equal">
      <formula>"Rejected"</formula>
    </cfRule>
  </conditionalFormatting>
  <conditionalFormatting sqref="M54:M59">
    <cfRule type="cellIs" dxfId="2" priority="81" operator="equal">
      <formula>"Approved"</formula>
    </cfRule>
  </conditionalFormatting>
  <conditionalFormatting sqref="M54:M59">
    <cfRule type="cellIs" dxfId="3" priority="82" operator="equal">
      <formula>"Pending"</formula>
    </cfRule>
  </conditionalFormatting>
  <conditionalFormatting sqref="M54:M59">
    <cfRule type="cellIs" dxfId="6" priority="83" operator="equal">
      <formula>"Revise"</formula>
    </cfRule>
  </conditionalFormatting>
  <conditionalFormatting sqref="M54:M59">
    <cfRule type="cellIs" dxfId="5" priority="84" operator="equal">
      <formula>"Rejected"</formula>
    </cfRule>
  </conditionalFormatting>
  <conditionalFormatting sqref="M63:M68">
    <cfRule type="cellIs" dxfId="2" priority="85" operator="equal">
      <formula>"Approved"</formula>
    </cfRule>
  </conditionalFormatting>
  <conditionalFormatting sqref="M63:M68">
    <cfRule type="cellIs" dxfId="3" priority="86" operator="equal">
      <formula>"Pending"</formula>
    </cfRule>
  </conditionalFormatting>
  <conditionalFormatting sqref="M63:M68">
    <cfRule type="cellIs" dxfId="6" priority="87" operator="equal">
      <formula>"Revise"</formula>
    </cfRule>
  </conditionalFormatting>
  <conditionalFormatting sqref="M63:M68">
    <cfRule type="cellIs" dxfId="5" priority="88" operator="equal">
      <formula>"Rejected"</formula>
    </cfRule>
  </conditionalFormatting>
  <conditionalFormatting sqref="M72:M77">
    <cfRule type="cellIs" dxfId="2" priority="89" operator="equal">
      <formula>"Approved"</formula>
    </cfRule>
  </conditionalFormatting>
  <conditionalFormatting sqref="M72:M77">
    <cfRule type="cellIs" dxfId="3" priority="90" operator="equal">
      <formula>"Pending"</formula>
    </cfRule>
  </conditionalFormatting>
  <conditionalFormatting sqref="M72:M77">
    <cfRule type="cellIs" dxfId="6" priority="91" operator="equal">
      <formula>"Revise"</formula>
    </cfRule>
  </conditionalFormatting>
  <conditionalFormatting sqref="M72:M77">
    <cfRule type="cellIs" dxfId="5" priority="92" operator="equal">
      <formula>"Rejected"</formula>
    </cfRule>
  </conditionalFormatting>
  <conditionalFormatting sqref="M81:M86">
    <cfRule type="cellIs" dxfId="2" priority="93" operator="equal">
      <formula>"Approved"</formula>
    </cfRule>
  </conditionalFormatting>
  <conditionalFormatting sqref="M81:M86">
    <cfRule type="cellIs" dxfId="3" priority="94" operator="equal">
      <formula>"Pending"</formula>
    </cfRule>
  </conditionalFormatting>
  <conditionalFormatting sqref="M81:M86">
    <cfRule type="cellIs" dxfId="6" priority="95" operator="equal">
      <formula>"Revise"</formula>
    </cfRule>
  </conditionalFormatting>
  <conditionalFormatting sqref="M81:M86">
    <cfRule type="cellIs" dxfId="5" priority="96" operator="equal">
      <formula>"Rejected"</formula>
    </cfRule>
  </conditionalFormatting>
  <conditionalFormatting sqref="M90:M93">
    <cfRule type="cellIs" dxfId="2" priority="97" operator="equal">
      <formula>"Approved"</formula>
    </cfRule>
  </conditionalFormatting>
  <conditionalFormatting sqref="M90:M93">
    <cfRule type="cellIs" dxfId="3" priority="98" operator="equal">
      <formula>"Pending"</formula>
    </cfRule>
  </conditionalFormatting>
  <conditionalFormatting sqref="M90:M93">
    <cfRule type="cellIs" dxfId="6" priority="99" operator="equal">
      <formula>"Revise"</formula>
    </cfRule>
  </conditionalFormatting>
  <conditionalFormatting sqref="M90:M93">
    <cfRule type="cellIs" dxfId="5" priority="100" operator="equal">
      <formula>"Rejected"</formula>
    </cfRule>
  </conditionalFormatting>
  <dataValidations>
    <dataValidation type="list" allowBlank="1" sqref="M9:M14 M18:M23 M27:M32 M36:M41 M45:M50 M54:M59 M63:M68 M72:M77 M81:M86 M90:M93">
      <formula1>"Pending,Approved,Revise,Rejected"</formula1>
    </dataValidation>
    <dataValidation type="list" allowBlank="1" sqref="E9:E14 E18:E23 E27:E32 E36:E41 E45:E50 E54:E59 E63:E68 E72:E77 E81:E86 E90 E92:E93">
      <formula1>"Be The Light,Display Sales,Vendor C,Vendor D,Other"</formula1>
    </dataValidation>
    <dataValidation type="list" allowBlank="1" sqref="L9:L14 L18:L23 L27:L32 L36:L41 L45:L50 L54:L59 L63:L68 L72:L77 L81:L86 L90:L93">
      <formula1>"Not Started,In Progress,Completed,Blocked"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6">
      <c r="E26" s="69">
        <v>66868.13</v>
      </c>
      <c r="G26" s="69">
        <v>7360.0</v>
      </c>
      <c r="I26" s="69">
        <v>7866.0</v>
      </c>
    </row>
    <row r="27">
      <c r="E27" s="69">
        <v>42880.0</v>
      </c>
      <c r="G27" s="69">
        <v>12240.0</v>
      </c>
      <c r="I27" s="69">
        <v>4606.0</v>
      </c>
    </row>
    <row r="28">
      <c r="E28" s="69">
        <v>23117.0</v>
      </c>
      <c r="G28" s="69">
        <v>1230.0</v>
      </c>
      <c r="I28" s="69">
        <v>7087.0</v>
      </c>
    </row>
    <row r="29">
      <c r="E29" s="69">
        <v>1000.0</v>
      </c>
      <c r="G29" s="69">
        <v>14400.0</v>
      </c>
      <c r="I29" s="69">
        <v>4194.0</v>
      </c>
    </row>
    <row r="30">
      <c r="E30" s="69">
        <v>1000.0</v>
      </c>
      <c r="G30" s="69">
        <v>9000.0</v>
      </c>
      <c r="I30" s="69">
        <v>7110.0</v>
      </c>
    </row>
    <row r="31">
      <c r="E31" s="69">
        <v>1000.0</v>
      </c>
      <c r="G31" s="69">
        <v>2698.0</v>
      </c>
      <c r="I31" s="69">
        <v>2672.0</v>
      </c>
    </row>
    <row r="32">
      <c r="E32" s="69">
        <v>66026.0</v>
      </c>
      <c r="G32" s="69">
        <v>458.0</v>
      </c>
      <c r="I32" s="69">
        <v>3322.0</v>
      </c>
    </row>
    <row r="33">
      <c r="E33" s="250">
        <f>SUM(E26:E32)</f>
        <v>201891.13</v>
      </c>
      <c r="G33" s="69">
        <v>643.0</v>
      </c>
    </row>
    <row r="34">
      <c r="G34" s="250">
        <f>SUM(G26:G33)</f>
        <v>48029</v>
      </c>
      <c r="I34" s="250">
        <f>SUM(I26:I33)</f>
        <v>36857</v>
      </c>
    </row>
  </sheetData>
  <drawing r:id="rId1"/>
</worksheet>
</file>